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working\waccache\CP1PEPF0000732E\EXCELCNV\186c5d8d-b94f-405c-a734-9b78083e153e\"/>
    </mc:Choice>
  </mc:AlternateContent>
  <xr:revisionPtr revIDLastSave="0" documentId="8_{2D438295-426B-4D14-B48F-D82171C783AD}" xr6:coauthVersionLast="47" xr6:coauthVersionMax="47" xr10:uidLastSave="{00000000-0000-0000-0000-000000000000}"/>
  <bookViews>
    <workbookView xWindow="-60" yWindow="-60" windowWidth="15480" windowHeight="11640" tabRatio="641" firstSheet="6" activeTab="6" xr2:uid="{B7FDFEE8-2CF6-4D23-A268-D882FEF4E259}"/>
  </bookViews>
  <sheets>
    <sheet name="Sugestões" sheetId="39746" r:id="rId1"/>
    <sheet name="Orçamento" sheetId="2" r:id="rId2"/>
    <sheet name="Anual" sheetId="1" r:id="rId3"/>
    <sheet name="Para Onde" sheetId="3" r:id="rId4"/>
    <sheet name="Gráficos" sheetId="4" r:id="rId5"/>
    <sheet name="Dependentes" sheetId="39745" r:id="rId6"/>
    <sheet name="Ano" sheetId="6" r:id="rId7"/>
  </sheets>
  <definedNames>
    <definedName name="_Regression_Int" localSheetId="6" hidden="1">1</definedName>
    <definedName name="_xlnm.Print_Area" localSheetId="6">Ano!$A$22:$W$67</definedName>
    <definedName name="_xlnm.Print_Area" localSheetId="1">Orçamento!$A$1:$N$118</definedName>
    <definedName name="DAYINDX">Ano!$Z$87:$AF$87</definedName>
    <definedName name="_xlnm.Print_Titles" localSheetId="1">Orçamento!$1:$3</definedName>
    <definedName name="XLDW_UID" hidden="1">"us210234"</definedName>
    <definedName name="XLDW_VER" hidden="1">"for Office 97"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6" l="1"/>
  <c r="Z75" i="6"/>
  <c r="Z88" i="6"/>
  <c r="AE74" i="6"/>
  <c r="B4" i="2"/>
  <c r="C4" i="2"/>
  <c r="D4" i="2"/>
  <c r="E4" i="2"/>
  <c r="F4" i="2"/>
  <c r="G4" i="2"/>
  <c r="H4" i="2"/>
  <c r="I4" i="2"/>
  <c r="J4" i="2"/>
  <c r="K4" i="2"/>
  <c r="L4" i="2"/>
  <c r="M4" i="2"/>
  <c r="N5" i="2"/>
  <c r="N6" i="2"/>
  <c r="N7" i="2"/>
  <c r="N8" i="2"/>
  <c r="N9" i="2"/>
  <c r="N10" i="2"/>
  <c r="N11" i="2"/>
  <c r="N12" i="2"/>
  <c r="B14" i="2"/>
  <c r="C14" i="2"/>
  <c r="D14" i="2"/>
  <c r="E14" i="2"/>
  <c r="F14" i="2"/>
  <c r="G14" i="2"/>
  <c r="H14" i="2"/>
  <c r="I14" i="2"/>
  <c r="J14" i="2"/>
  <c r="K14" i="2"/>
  <c r="L14" i="2"/>
  <c r="M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B33" i="2"/>
  <c r="C33" i="2"/>
  <c r="D33" i="2"/>
  <c r="E33" i="2"/>
  <c r="F33" i="2"/>
  <c r="G33" i="2"/>
  <c r="H33" i="2"/>
  <c r="I33" i="2"/>
  <c r="J33" i="2"/>
  <c r="K33" i="2"/>
  <c r="L33" i="2"/>
  <c r="M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B126" i="2"/>
  <c r="N56" i="2"/>
  <c r="N57" i="2"/>
  <c r="N58" i="2"/>
  <c r="N59" i="2"/>
  <c r="N60" i="2"/>
  <c r="B62" i="2"/>
  <c r="C62" i="2"/>
  <c r="D62" i="2"/>
  <c r="E62" i="2"/>
  <c r="F62" i="2"/>
  <c r="G62" i="2"/>
  <c r="H62" i="2"/>
  <c r="I62" i="2"/>
  <c r="J62" i="2"/>
  <c r="K62" i="2"/>
  <c r="L62" i="2"/>
  <c r="M62" i="2"/>
  <c r="N63" i="2"/>
  <c r="N64" i="2"/>
  <c r="N65" i="2"/>
  <c r="N66" i="2"/>
  <c r="B68" i="2"/>
  <c r="C68" i="2"/>
  <c r="D68" i="2"/>
  <c r="E68" i="2"/>
  <c r="F68" i="2"/>
  <c r="G68" i="2"/>
  <c r="H68" i="2"/>
  <c r="I68" i="2"/>
  <c r="J68" i="2"/>
  <c r="K68" i="2"/>
  <c r="L68" i="2"/>
  <c r="M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B86" i="2"/>
  <c r="C86" i="2"/>
  <c r="D86" i="2"/>
  <c r="E86" i="2"/>
  <c r="F86" i="2"/>
  <c r="G86" i="2"/>
  <c r="H86" i="2"/>
  <c r="I86" i="2"/>
  <c r="J86" i="2"/>
  <c r="K86" i="2"/>
  <c r="L86" i="2"/>
  <c r="M86" i="2"/>
  <c r="N87" i="2"/>
  <c r="N88" i="2"/>
  <c r="N89" i="2"/>
  <c r="N90" i="2"/>
  <c r="N91" i="2"/>
  <c r="N92" i="2"/>
  <c r="N93" i="2"/>
  <c r="N94" i="2"/>
  <c r="B96" i="2"/>
  <c r="C96" i="2"/>
  <c r="D96" i="2"/>
  <c r="E96" i="2"/>
  <c r="F96" i="2"/>
  <c r="G96" i="2"/>
  <c r="H96" i="2"/>
  <c r="I96" i="2"/>
  <c r="J96" i="2"/>
  <c r="K96" i="2"/>
  <c r="L96" i="2"/>
  <c r="M96" i="2"/>
  <c r="N97" i="2"/>
  <c r="N98" i="2"/>
  <c r="N99" i="2"/>
  <c r="N100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3" i="2"/>
  <c r="N104" i="2"/>
  <c r="N105" i="2"/>
  <c r="N106" i="2"/>
  <c r="N107" i="2"/>
  <c r="N108" i="2"/>
  <c r="N109" i="2"/>
  <c r="N110" i="2"/>
  <c r="N111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E116" i="2"/>
  <c r="E117" i="2" s="1"/>
  <c r="I116" i="2"/>
  <c r="I117" i="2" s="1"/>
  <c r="M116" i="2"/>
  <c r="M117" i="2" s="1"/>
  <c r="A123" i="2"/>
  <c r="A124" i="2"/>
  <c r="A125" i="2"/>
  <c r="A126" i="2"/>
  <c r="A127" i="2"/>
  <c r="A128" i="2"/>
  <c r="A129" i="2"/>
  <c r="A130" i="2"/>
  <c r="A131" i="2"/>
  <c r="AE75" i="6"/>
  <c r="AF74" i="6"/>
  <c r="AF75" i="6"/>
  <c r="AE76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I31" i="6"/>
  <c r="J31" i="6"/>
  <c r="K31" i="6"/>
  <c r="L31" i="6"/>
  <c r="M31" i="6"/>
  <c r="N31" i="6"/>
  <c r="O31" i="6"/>
  <c r="I32" i="6"/>
  <c r="J32" i="6"/>
  <c r="K32" i="6"/>
  <c r="L32" i="6"/>
  <c r="M32" i="6"/>
  <c r="N32" i="6"/>
  <c r="O32" i="6"/>
  <c r="I33" i="6"/>
  <c r="J33" i="6"/>
  <c r="K33" i="6"/>
  <c r="L33" i="6"/>
  <c r="M33" i="6"/>
  <c r="N33" i="6"/>
  <c r="O33" i="6"/>
  <c r="I34" i="6"/>
  <c r="J34" i="6"/>
  <c r="K34" i="6"/>
  <c r="L34" i="6"/>
  <c r="M34" i="6"/>
  <c r="N34" i="6"/>
  <c r="O34" i="6"/>
  <c r="I35" i="6"/>
  <c r="J35" i="6"/>
  <c r="K35" i="6"/>
  <c r="L35" i="6"/>
  <c r="M35" i="6"/>
  <c r="N35" i="6"/>
  <c r="O35" i="6"/>
  <c r="AE77" i="6"/>
  <c r="AF76" i="6"/>
  <c r="Q31" i="6"/>
  <c r="R31" i="6"/>
  <c r="S31" i="6"/>
  <c r="T31" i="6"/>
  <c r="U31" i="6"/>
  <c r="V31" i="6"/>
  <c r="W31" i="6"/>
  <c r="Q32" i="6"/>
  <c r="R32" i="6"/>
  <c r="S32" i="6"/>
  <c r="T32" i="6"/>
  <c r="U32" i="6"/>
  <c r="V32" i="6"/>
  <c r="W32" i="6"/>
  <c r="Q33" i="6"/>
  <c r="R33" i="6"/>
  <c r="S33" i="6"/>
  <c r="T33" i="6"/>
  <c r="U33" i="6"/>
  <c r="V33" i="6"/>
  <c r="W33" i="6"/>
  <c r="Q34" i="6"/>
  <c r="R34" i="6"/>
  <c r="S34" i="6"/>
  <c r="T34" i="6"/>
  <c r="U34" i="6"/>
  <c r="V34" i="6"/>
  <c r="W34" i="6"/>
  <c r="Q35" i="6"/>
  <c r="AF77" i="6"/>
  <c r="AE78" i="6"/>
  <c r="R35" i="6"/>
  <c r="S35" i="6"/>
  <c r="T35" i="6"/>
  <c r="U35" i="6"/>
  <c r="V35" i="6"/>
  <c r="W35" i="6"/>
  <c r="Q36" i="6"/>
  <c r="R36" i="6"/>
  <c r="AE79" i="6"/>
  <c r="AF78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I41" i="6"/>
  <c r="J41" i="6"/>
  <c r="K41" i="6"/>
  <c r="L41" i="6"/>
  <c r="M41" i="6"/>
  <c r="N41" i="6"/>
  <c r="O41" i="6"/>
  <c r="I42" i="6"/>
  <c r="J42" i="6"/>
  <c r="K42" i="6"/>
  <c r="L42" i="6"/>
  <c r="M42" i="6"/>
  <c r="N42" i="6"/>
  <c r="O42" i="6"/>
  <c r="I43" i="6"/>
  <c r="J43" i="6"/>
  <c r="K43" i="6"/>
  <c r="L43" i="6"/>
  <c r="M43" i="6"/>
  <c r="N43" i="6"/>
  <c r="O43" i="6"/>
  <c r="I44" i="6"/>
  <c r="J44" i="6"/>
  <c r="K44" i="6"/>
  <c r="L44" i="6"/>
  <c r="M44" i="6"/>
  <c r="N44" i="6"/>
  <c r="O44" i="6"/>
  <c r="I45" i="6"/>
  <c r="J45" i="6"/>
  <c r="K45" i="6"/>
  <c r="L45" i="6"/>
  <c r="M45" i="6"/>
  <c r="N45" i="6"/>
  <c r="O45" i="6"/>
  <c r="I46" i="6"/>
  <c r="J46" i="6"/>
  <c r="AF79" i="6"/>
  <c r="AE80" i="6"/>
  <c r="AF80" i="6"/>
  <c r="AE81" i="6"/>
  <c r="Q41" i="6"/>
  <c r="R41" i="6"/>
  <c r="S41" i="6"/>
  <c r="T41" i="6"/>
  <c r="U41" i="6"/>
  <c r="V41" i="6"/>
  <c r="W41" i="6"/>
  <c r="Q42" i="6"/>
  <c r="R42" i="6"/>
  <c r="S42" i="6"/>
  <c r="T42" i="6"/>
  <c r="U42" i="6"/>
  <c r="V42" i="6"/>
  <c r="W42" i="6"/>
  <c r="Q43" i="6"/>
  <c r="R43" i="6"/>
  <c r="S43" i="6"/>
  <c r="T43" i="6"/>
  <c r="U43" i="6"/>
  <c r="V43" i="6"/>
  <c r="W43" i="6"/>
  <c r="Q44" i="6"/>
  <c r="R44" i="6"/>
  <c r="S44" i="6"/>
  <c r="T44" i="6"/>
  <c r="U44" i="6"/>
  <c r="V44" i="6"/>
  <c r="W44" i="6"/>
  <c r="Q45" i="6"/>
  <c r="B46" i="6"/>
  <c r="R45" i="6"/>
  <c r="S45" i="6"/>
  <c r="T45" i="6"/>
  <c r="U45" i="6"/>
  <c r="V45" i="6"/>
  <c r="W45" i="6"/>
  <c r="Q46" i="6"/>
  <c r="R46" i="6"/>
  <c r="AE82" i="6"/>
  <c r="AF81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I51" i="6"/>
  <c r="J51" i="6"/>
  <c r="K51" i="6"/>
  <c r="L51" i="6"/>
  <c r="M51" i="6"/>
  <c r="N51" i="6"/>
  <c r="O51" i="6"/>
  <c r="I52" i="6"/>
  <c r="J52" i="6"/>
  <c r="K52" i="6"/>
  <c r="L52" i="6"/>
  <c r="M52" i="6"/>
  <c r="N52" i="6"/>
  <c r="O52" i="6"/>
  <c r="I53" i="6"/>
  <c r="J53" i="6"/>
  <c r="K53" i="6"/>
  <c r="L53" i="6"/>
  <c r="M53" i="6"/>
  <c r="N53" i="6"/>
  <c r="O53" i="6"/>
  <c r="I54" i="6"/>
  <c r="J54" i="6"/>
  <c r="K54" i="6"/>
  <c r="L54" i="6"/>
  <c r="M54" i="6"/>
  <c r="N54" i="6"/>
  <c r="O54" i="6"/>
  <c r="I55" i="6"/>
  <c r="J55" i="6"/>
  <c r="K55" i="6"/>
  <c r="L55" i="6"/>
  <c r="M55" i="6"/>
  <c r="N55" i="6"/>
  <c r="O55" i="6"/>
  <c r="I56" i="6"/>
  <c r="J56" i="6"/>
  <c r="AF82" i="6"/>
  <c r="AE83" i="6"/>
  <c r="AF83" i="6"/>
  <c r="AE84" i="6"/>
  <c r="Q51" i="6"/>
  <c r="R51" i="6"/>
  <c r="S51" i="6"/>
  <c r="T51" i="6"/>
  <c r="U51" i="6"/>
  <c r="V51" i="6"/>
  <c r="W51" i="6"/>
  <c r="Q52" i="6"/>
  <c r="R52" i="6"/>
  <c r="S52" i="6"/>
  <c r="T52" i="6"/>
  <c r="U52" i="6"/>
  <c r="V52" i="6"/>
  <c r="W52" i="6"/>
  <c r="Q53" i="6"/>
  <c r="R53" i="6"/>
  <c r="S53" i="6"/>
  <c r="T53" i="6"/>
  <c r="U53" i="6"/>
  <c r="V53" i="6"/>
  <c r="W53" i="6"/>
  <c r="Q54" i="6"/>
  <c r="R54" i="6"/>
  <c r="S54" i="6"/>
  <c r="T54" i="6"/>
  <c r="U54" i="6"/>
  <c r="V54" i="6"/>
  <c r="W54" i="6"/>
  <c r="Q55" i="6"/>
  <c r="B56" i="6"/>
  <c r="R55" i="6"/>
  <c r="S55" i="6"/>
  <c r="T55" i="6"/>
  <c r="U55" i="6"/>
  <c r="V55" i="6"/>
  <c r="W55" i="6"/>
  <c r="Q56" i="6"/>
  <c r="R56" i="6"/>
  <c r="AF84" i="6"/>
  <c r="AE85" i="6"/>
  <c r="AF85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Q61" i="6"/>
  <c r="R61" i="6"/>
  <c r="S61" i="6"/>
  <c r="T61" i="6"/>
  <c r="U61" i="6"/>
  <c r="V61" i="6"/>
  <c r="W61" i="6"/>
  <c r="Q62" i="6"/>
  <c r="R62" i="6"/>
  <c r="S62" i="6"/>
  <c r="T62" i="6"/>
  <c r="U62" i="6"/>
  <c r="V62" i="6"/>
  <c r="W62" i="6"/>
  <c r="Q63" i="6"/>
  <c r="R63" i="6"/>
  <c r="S63" i="6"/>
  <c r="T63" i="6"/>
  <c r="U63" i="6"/>
  <c r="V63" i="6"/>
  <c r="W63" i="6"/>
  <c r="Q64" i="6"/>
  <c r="R64" i="6"/>
  <c r="S64" i="6"/>
  <c r="T64" i="6"/>
  <c r="U64" i="6"/>
  <c r="V64" i="6"/>
  <c r="W64" i="6"/>
  <c r="Q65" i="6"/>
  <c r="I61" i="6"/>
  <c r="J61" i="6"/>
  <c r="K61" i="6"/>
  <c r="L61" i="6"/>
  <c r="M61" i="6"/>
  <c r="N61" i="6"/>
  <c r="O61" i="6"/>
  <c r="I62" i="6"/>
  <c r="J62" i="6"/>
  <c r="K62" i="6"/>
  <c r="L62" i="6"/>
  <c r="M62" i="6"/>
  <c r="N62" i="6"/>
  <c r="O62" i="6"/>
  <c r="I63" i="6"/>
  <c r="J63" i="6"/>
  <c r="K63" i="6"/>
  <c r="L63" i="6"/>
  <c r="M63" i="6"/>
  <c r="N63" i="6"/>
  <c r="O63" i="6"/>
  <c r="I64" i="6"/>
  <c r="J64" i="6"/>
  <c r="K64" i="6"/>
  <c r="L64" i="6"/>
  <c r="M64" i="6"/>
  <c r="N64" i="6"/>
  <c r="O64" i="6"/>
  <c r="I65" i="6"/>
  <c r="J65" i="6"/>
  <c r="K65" i="6"/>
  <c r="L65" i="6"/>
  <c r="M65" i="6"/>
  <c r="N65" i="6"/>
  <c r="O65" i="6"/>
  <c r="I66" i="6"/>
  <c r="J66" i="6"/>
  <c r="R65" i="6"/>
  <c r="S65" i="6"/>
  <c r="T65" i="6"/>
  <c r="U65" i="6"/>
  <c r="V65" i="6"/>
  <c r="W65" i="6"/>
  <c r="Q66" i="6"/>
  <c r="R66" i="6"/>
  <c r="B36" i="6" l="1"/>
  <c r="N102" i="2"/>
  <c r="B131" i="2" s="1"/>
  <c r="N96" i="2"/>
  <c r="B130" i="2" s="1"/>
  <c r="N86" i="2"/>
  <c r="B129" i="2" s="1"/>
  <c r="L116" i="2"/>
  <c r="L117" i="2" s="1"/>
  <c r="H116" i="2"/>
  <c r="H117" i="2" s="1"/>
  <c r="D116" i="2"/>
  <c r="D117" i="2" s="1"/>
  <c r="N68" i="2"/>
  <c r="B128" i="2" s="1"/>
  <c r="N62" i="2"/>
  <c r="B127" i="2" s="1"/>
  <c r="K116" i="2"/>
  <c r="K117" i="2" s="1"/>
  <c r="J116" i="2"/>
  <c r="J117" i="2" s="1"/>
  <c r="G116" i="2"/>
  <c r="G117" i="2" s="1"/>
  <c r="F116" i="2"/>
  <c r="F117" i="2" s="1"/>
  <c r="C116" i="2"/>
  <c r="C117" i="2" s="1"/>
  <c r="B116" i="2"/>
  <c r="B117" i="2" s="1"/>
  <c r="B118" i="2" s="1"/>
  <c r="C118" i="2" s="1"/>
  <c r="D118" i="2" s="1"/>
  <c r="E118" i="2" s="1"/>
  <c r="F118" i="2" s="1"/>
  <c r="G118" i="2" s="1"/>
  <c r="H118" i="2" s="1"/>
  <c r="I118" i="2" s="1"/>
  <c r="J118" i="2" s="1"/>
  <c r="K118" i="2" s="1"/>
  <c r="L118" i="2" s="1"/>
  <c r="M118" i="2" s="1"/>
  <c r="N33" i="2"/>
  <c r="B125" i="2" s="1"/>
  <c r="N14" i="2"/>
  <c r="N4" i="2"/>
  <c r="B123" i="2" l="1"/>
  <c r="N115" i="2"/>
  <c r="N116" i="2"/>
  <c r="B124" i="2"/>
  <c r="N117" i="2" l="1"/>
  <c r="N118" i="2" s="1"/>
</calcChain>
</file>

<file path=xl/sharedStrings.xml><?xml version="1.0" encoding="utf-8"?>
<sst xmlns="http://schemas.openxmlformats.org/spreadsheetml/2006/main" count="265" uniqueCount="161">
  <si>
    <t>Instruções e Sugestões de Utilização</t>
  </si>
  <si>
    <t>Ø</t>
  </si>
  <si>
    <r>
      <t>Modifique</t>
    </r>
    <r>
      <rPr>
        <sz val="10"/>
        <rFont val="Arial"/>
      </rPr>
      <t xml:space="preserve"> alguma categoria, caso não se aplique a você.</t>
    </r>
  </si>
  <si>
    <r>
      <t xml:space="preserve">Por exemplo, ao invés de </t>
    </r>
    <r>
      <rPr>
        <b/>
        <sz val="10"/>
        <rFont val="Arial"/>
      </rPr>
      <t>Prestação</t>
    </r>
    <r>
      <rPr>
        <sz val="10"/>
        <rFont val="Arial"/>
      </rPr>
      <t xml:space="preserve"> de sua casa ou apartamento</t>
    </r>
  </si>
  <si>
    <r>
      <t xml:space="preserve">você poderá trocar por </t>
    </r>
    <r>
      <rPr>
        <b/>
        <sz val="10"/>
        <rFont val="Arial"/>
      </rPr>
      <t>Aluguel</t>
    </r>
    <r>
      <rPr>
        <sz val="10"/>
        <rFont val="Arial"/>
      </rPr>
      <t>.</t>
    </r>
  </si>
  <si>
    <r>
      <t>Acrescente</t>
    </r>
    <r>
      <rPr>
        <sz val="10"/>
        <rFont val="Arial"/>
      </rPr>
      <t xml:space="preserve"> alguma categoria se tiver necessidade.</t>
    </r>
  </si>
  <si>
    <t>Por exemplo, se você aluga uma linha telefônica, insira uma</t>
  </si>
  <si>
    <r>
      <t xml:space="preserve">linha com o item </t>
    </r>
    <r>
      <rPr>
        <b/>
        <sz val="10"/>
        <rFont val="Arial"/>
      </rPr>
      <t>Aluguel de Telefone</t>
    </r>
    <r>
      <rPr>
        <sz val="10"/>
        <rFont val="Arial"/>
      </rPr>
      <t>. Sempre que inserir</t>
    </r>
  </si>
  <si>
    <r>
      <t xml:space="preserve">linhas novas, faça-o antes da categoria </t>
    </r>
    <r>
      <rPr>
        <b/>
        <sz val="10"/>
        <rFont val="Arial"/>
      </rPr>
      <t>Outros</t>
    </r>
    <r>
      <rPr>
        <sz val="10"/>
        <rFont val="Arial"/>
      </rPr>
      <t>.</t>
    </r>
  </si>
  <si>
    <r>
      <t>Exclua</t>
    </r>
    <r>
      <rPr>
        <sz val="10"/>
        <rFont val="Arial"/>
      </rPr>
      <t xml:space="preserve"> alguma categoria, caso não tenha relevância.</t>
    </r>
  </si>
  <si>
    <r>
      <t xml:space="preserve">Por exemplo, se você não possui </t>
    </r>
    <r>
      <rPr>
        <b/>
        <sz val="10"/>
        <rFont val="Arial"/>
      </rPr>
      <t>TV a Cabo</t>
    </r>
    <r>
      <rPr>
        <sz val="10"/>
        <rFont val="Arial"/>
      </rPr>
      <t>, marque a linha</t>
    </r>
  </si>
  <si>
    <t>toda na planilha e a exclua. As fórmulas serão reajustadas.</t>
  </si>
  <si>
    <r>
      <t>Use</t>
    </r>
    <r>
      <rPr>
        <sz val="10"/>
        <rFont val="Arial"/>
      </rPr>
      <t xml:space="preserve"> ou modifique a categoria </t>
    </r>
    <r>
      <rPr>
        <b/>
        <sz val="10"/>
        <rFont val="Arial"/>
      </rPr>
      <t>Outros</t>
    </r>
    <r>
      <rPr>
        <sz val="10"/>
        <rFont val="Arial"/>
      </rPr>
      <t xml:space="preserve"> para relacionar itens</t>
    </r>
  </si>
  <si>
    <t>temporários, como prestações ou financiamento de bens</t>
  </si>
  <si>
    <t>adquiridos ao longo dos meses.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</si>
  <si>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</si>
  <si>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</si>
  <si>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</si>
  <si>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</si>
  <si>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</si>
  <si>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</si>
  <si>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</si>
  <si>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</si>
  <si>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</si>
  <si>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</si>
  <si>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</si>
  <si>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</si>
  <si>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</si>
  <si>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RENDA FAMILIAR</t>
  </si>
  <si>
    <t>Salários</t>
  </si>
  <si>
    <t>13º. Salário</t>
  </si>
  <si>
    <t>Férias</t>
  </si>
  <si>
    <t>CORRECAO POUPANCA</t>
  </si>
  <si>
    <t>JUROS POUPANCA</t>
  </si>
  <si>
    <t>Retirada de Aplicações</t>
  </si>
  <si>
    <t>Empréstimos</t>
  </si>
  <si>
    <t>Outros</t>
  </si>
  <si>
    <t>HABITAÇÃO</t>
  </si>
  <si>
    <t>01 - Alarme Siemens</t>
  </si>
  <si>
    <t xml:space="preserve">02 - C P F L </t>
  </si>
  <si>
    <t>09 - 'Prestação</t>
  </si>
  <si>
    <t xml:space="preserve">10 - SANASA </t>
  </si>
  <si>
    <t xml:space="preserve">10 - Terra provedor </t>
  </si>
  <si>
    <t>10 - Terreno - entrada</t>
  </si>
  <si>
    <t>15 - INSS da Empregada</t>
  </si>
  <si>
    <t>17 - IPTU</t>
  </si>
  <si>
    <t>17 - Portas - cheques pré</t>
  </si>
  <si>
    <t>17 - Terreno - parcela</t>
  </si>
  <si>
    <t>18 - Seguro</t>
  </si>
  <si>
    <t xml:space="preserve">20 - Directv </t>
  </si>
  <si>
    <t>20 - Guarda</t>
  </si>
  <si>
    <t xml:space="preserve">24 - Telefonica </t>
  </si>
  <si>
    <t>31 - Empregada</t>
  </si>
  <si>
    <t>Reforma - M O</t>
  </si>
  <si>
    <t>Supermercado</t>
  </si>
  <si>
    <t>BANCO</t>
  </si>
  <si>
    <t>CHEQUE A VISTA</t>
  </si>
  <si>
    <t>CHEQUE PRÉ</t>
  </si>
  <si>
    <t>COMPRA VISA ELECTRON</t>
  </si>
  <si>
    <t>CPMF</t>
  </si>
  <si>
    <t>IOC-REALMASTER</t>
  </si>
  <si>
    <t>JUROS REALMASTER</t>
  </si>
  <si>
    <t>MENSALIDADE REALVISA ADC</t>
  </si>
  <si>
    <t>MENSALIDADE REALVISA TIT.</t>
  </si>
  <si>
    <t>PAGAMENTO DE CONTAS</t>
  </si>
  <si>
    <t>SAQUE NO CAIXA</t>
  </si>
  <si>
    <t>SAQUE BANCO24H</t>
  </si>
  <si>
    <t>SAQUE COM CARTAO</t>
  </si>
  <si>
    <t>TAR CHQ A DEBITO INFERIOR</t>
  </si>
  <si>
    <t>TAR EXTRATO PERIODO - AA</t>
  </si>
  <si>
    <t>TAR.EXCED.FOLHA DE CHEQUE</t>
  </si>
  <si>
    <t>TARIFA CARTAO REAL</t>
  </si>
  <si>
    <t>TARIFA DOC NA AGENCIA</t>
  </si>
  <si>
    <t>TARIFA MULTICESTA 2</t>
  </si>
  <si>
    <t>TRANSFERENCIA - AA</t>
  </si>
  <si>
    <t>OUTROS</t>
  </si>
  <si>
    <t>TRANSPORTE</t>
  </si>
  <si>
    <t>Metrô</t>
  </si>
  <si>
    <t>Ônibus</t>
  </si>
  <si>
    <t>Táxi</t>
  </si>
  <si>
    <t>Trem</t>
  </si>
  <si>
    <t>AUTOMÓVEL</t>
  </si>
  <si>
    <t xml:space="preserve">08 - Prestação </t>
  </si>
  <si>
    <t xml:space="preserve">08 - Seguro </t>
  </si>
  <si>
    <t xml:space="preserve">18 - IPVA </t>
  </si>
  <si>
    <t>DESPESAS PESSOAIS</t>
  </si>
  <si>
    <t>01 - Ingles - Gisele</t>
  </si>
  <si>
    <t>01 - Real Cap 1000 - Deb 2016244</t>
  </si>
  <si>
    <t>05 - Celular - Vivo</t>
  </si>
  <si>
    <t>10 - Pós Graduação</t>
  </si>
  <si>
    <t>15 - Clube</t>
  </si>
  <si>
    <t>15 - Clube 3M</t>
  </si>
  <si>
    <t>17 - Poup. programada - Lais - Deb 2016244</t>
  </si>
  <si>
    <t>17 - Real Cap 25 - Deb 2016244</t>
  </si>
  <si>
    <t>20 - Real Cap 25 - Deb 2016244</t>
  </si>
  <si>
    <t>21 - Celular - Claro</t>
  </si>
  <si>
    <t>Festa Lais</t>
  </si>
  <si>
    <t>LAZER</t>
  </si>
  <si>
    <t>Cafés/Bares/Boates</t>
  </si>
  <si>
    <t>CDs, Fitas, acessórios</t>
  </si>
  <si>
    <t>Hotéis</t>
  </si>
  <si>
    <t>Livraria</t>
  </si>
  <si>
    <t>Locadora de Vídeo</t>
  </si>
  <si>
    <t>Passagens</t>
  </si>
  <si>
    <t>Passeios</t>
  </si>
  <si>
    <t>Restaurantes</t>
  </si>
  <si>
    <t>CARTÕES DE CRÉDITO</t>
  </si>
  <si>
    <t>01 - Visa - Deb 7012716</t>
  </si>
  <si>
    <t>17 - Citibank</t>
  </si>
  <si>
    <t>20 - Carrefour</t>
  </si>
  <si>
    <t>25 - Cartão Riachuelo</t>
  </si>
  <si>
    <t>DEPENDENTES</t>
  </si>
  <si>
    <t>02 - Transporte - Lais / Pedrinho</t>
  </si>
  <si>
    <t>06 - Escolas</t>
  </si>
  <si>
    <t>Esportes/Uniformes</t>
  </si>
  <si>
    <t>Material Escolar</t>
  </si>
  <si>
    <t>Mesada</t>
  </si>
  <si>
    <t>Passeios/Férias</t>
  </si>
  <si>
    <t>Saúde/Medicamentos</t>
  </si>
  <si>
    <t>Vestuário</t>
  </si>
  <si>
    <t>Saldo Dez/04</t>
  </si>
  <si>
    <t>TOTAIS</t>
  </si>
  <si>
    <t>Rendimentos</t>
  </si>
  <si>
    <t>Gastos</t>
  </si>
  <si>
    <t>Saldo do Mês</t>
  </si>
  <si>
    <t>Saldo Acumulado</t>
  </si>
  <si>
    <t>RESUMO PARA O GRÁFICO</t>
  </si>
  <si>
    <t>NÃO APAGUE ESTA ÁREA</t>
  </si>
  <si>
    <r>
      <t xml:space="preserve">Digite aqui o ano desejado </t>
    </r>
    <r>
      <rPr>
        <sz val="10"/>
        <rFont val="Wingdings"/>
        <charset val="2"/>
      </rPr>
      <t>è</t>
    </r>
  </si>
  <si>
    <t>JANEIRO</t>
  </si>
  <si>
    <t>FEVEREIRO</t>
  </si>
  <si>
    <t>MARÇO</t>
  </si>
  <si>
    <t>D</t>
  </si>
  <si>
    <t>S</t>
  </si>
  <si>
    <t>T</t>
  </si>
  <si>
    <t>Q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</si>
  <si>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</si>
  <si>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</si>
  <si>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</si>
  <si>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</si>
  <si>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</si>
  <si>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</si>
  <si>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</si>
  <si>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</si>
  <si>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</si>
  <si>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CALENDAR TABLES AND FORMULAS</t>
  </si>
  <si>
    <t>DO NOT ERASE OR DELETE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</si>
  <si>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</si>
  <si>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</si>
  <si>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</si>
  <si>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</si>
  <si>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</si>
  <si>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</si>
  <si>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</si>
  <si>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</si>
  <si>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</si>
  <si>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</si>
  <si>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</si>
  <si>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</si>
  <si>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DOW TABLE</t>
  </si>
  <si>
    <t>YEAR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</si>
</sst>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_);[Red]_(* \(#,##0.00\);_(* &quot;-&quot;??_);_(@_)"/>
    <numFmt numFmtId="166" formatCode="mm/dd/yy_)"/>
    <numFmt numFmtId="167" formatCode="General_)"/>
  </numFmts>
  <fonts count="23">
    <font>
      <sz val="10"/>
      <name val="Arial"/>
    </font>
    <font>
      <b/>
      <sz val="10"/>
      <name val="Arial"/>
    </font>
    <font>
      <sz val="10"/>
      <name val="Arial"/>
    </font>
    <font>
      <b/>
      <sz val="12"/>
      <color indexed="10"/>
      <name val="Arial"/>
      <family val="2"/>
    </font>
    <font>
      <u/>
      <sz val="10"/>
      <name val="Arial"/>
      <family val="2"/>
    </font>
    <font>
      <sz val="10"/>
      <name val="Wingdings"/>
      <charset val="2"/>
    </font>
    <font>
      <b/>
      <sz val="10"/>
      <color indexed="12"/>
      <name val="Arial"/>
    </font>
    <font>
      <b/>
      <sz val="10"/>
      <color indexed="12"/>
      <name val="Arial"/>
      <family val="2"/>
    </font>
    <font>
      <sz val="8"/>
      <name val="Arial"/>
    </font>
    <font>
      <sz val="10"/>
      <name val="Helv"/>
    </font>
    <font>
      <b/>
      <sz val="13"/>
      <name val="Arial"/>
    </font>
    <font>
      <b/>
      <sz val="10"/>
      <color indexed="10"/>
      <name val="Arial"/>
    </font>
    <font>
      <b/>
      <sz val="24"/>
      <color indexed="10"/>
      <name val="Arial"/>
      <family val="2"/>
    </font>
    <font>
      <sz val="14"/>
      <color indexed="12"/>
      <name val="Arial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</font>
    <font>
      <b/>
      <sz val="14"/>
      <color indexed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7" fontId="9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7" fontId="10" fillId="0" borderId="0" xfId="2" applyFont="1" applyAlignment="1" applyProtection="1">
      <alignment horizontal="centerContinuous"/>
    </xf>
    <xf numFmtId="37" fontId="2" fillId="0" borderId="0" xfId="2" applyFont="1" applyAlignment="1">
      <alignment horizontal="centerContinuous"/>
    </xf>
    <xf numFmtId="37" fontId="2" fillId="0" borderId="0" xfId="2" applyFont="1" applyAlignment="1"/>
    <xf numFmtId="37" fontId="2" fillId="0" borderId="0" xfId="2" applyFont="1"/>
    <xf numFmtId="37" fontId="11" fillId="0" borderId="0" xfId="2" applyFont="1" applyAlignment="1" applyProtection="1">
      <alignment horizontal="centerContinuous"/>
    </xf>
    <xf numFmtId="37" fontId="2" fillId="0" borderId="0" xfId="2" applyFont="1" applyAlignment="1" applyProtection="1">
      <alignment horizontal="left"/>
    </xf>
    <xf numFmtId="37" fontId="2" fillId="0" borderId="0" xfId="2" applyFont="1" applyAlignment="1" applyProtection="1">
      <alignment horizontal="centerContinuous"/>
    </xf>
    <xf numFmtId="37" fontId="9" fillId="0" borderId="0" xfId="2"/>
    <xf numFmtId="37" fontId="2" fillId="2" borderId="0" xfId="2" applyFont="1" applyFill="1"/>
    <xf numFmtId="37" fontId="2" fillId="2" borderId="0" xfId="2" applyFont="1" applyFill="1" applyAlignment="1">
      <alignment horizontal="right"/>
    </xf>
    <xf numFmtId="37" fontId="6" fillId="2" borderId="1" xfId="2" applyFont="1" applyFill="1" applyBorder="1" applyProtection="1">
      <protection locked="0"/>
    </xf>
    <xf numFmtId="37" fontId="9" fillId="2" borderId="0" xfId="2" applyFill="1"/>
    <xf numFmtId="37" fontId="12" fillId="0" borderId="0" xfId="2" applyFont="1" applyProtection="1"/>
    <xf numFmtId="37" fontId="13" fillId="0" borderId="0" xfId="2" applyFont="1" applyAlignment="1" applyProtection="1">
      <alignment horizontal="centerContinuous"/>
      <protection locked="0"/>
    </xf>
    <xf numFmtId="37" fontId="14" fillId="3" borderId="2" xfId="2" applyFont="1" applyFill="1" applyBorder="1" applyAlignment="1" applyProtection="1">
      <alignment horizontal="centerContinuous"/>
    </xf>
    <xf numFmtId="37" fontId="15" fillId="3" borderId="3" xfId="2" applyFont="1" applyFill="1" applyBorder="1" applyAlignment="1">
      <alignment horizontal="centerContinuous"/>
    </xf>
    <xf numFmtId="37" fontId="14" fillId="3" borderId="3" xfId="2" applyFont="1" applyFill="1" applyBorder="1" applyAlignment="1">
      <alignment horizontal="centerContinuous"/>
    </xf>
    <xf numFmtId="37" fontId="15" fillId="3" borderId="4" xfId="2" applyFont="1" applyFill="1" applyBorder="1" applyAlignment="1">
      <alignment horizontal="centerContinuous"/>
    </xf>
    <xf numFmtId="37" fontId="15" fillId="0" borderId="0" xfId="2" applyFont="1"/>
    <xf numFmtId="37" fontId="7" fillId="0" borderId="5" xfId="2" applyFont="1" applyBorder="1" applyAlignment="1" applyProtection="1">
      <alignment horizontal="center"/>
    </xf>
    <xf numFmtId="37" fontId="7" fillId="0" borderId="6" xfId="2" applyFont="1" applyBorder="1" applyAlignment="1" applyProtection="1">
      <alignment horizontal="center"/>
    </xf>
    <xf numFmtId="37" fontId="7" fillId="0" borderId="7" xfId="2" applyFont="1" applyBorder="1" applyAlignment="1" applyProtection="1">
      <alignment horizontal="center"/>
    </xf>
    <xf numFmtId="37" fontId="16" fillId="0" borderId="8" xfId="2" applyFont="1" applyBorder="1" applyProtection="1"/>
    <xf numFmtId="37" fontId="2" fillId="0" borderId="9" xfId="2" applyFont="1" applyBorder="1" applyProtection="1"/>
    <xf numFmtId="37" fontId="16" fillId="0" borderId="10" xfId="2" applyFont="1" applyBorder="1" applyProtection="1"/>
    <xf numFmtId="37" fontId="16" fillId="0" borderId="11" xfId="2" applyFont="1" applyBorder="1" applyProtection="1"/>
    <xf numFmtId="37" fontId="2" fillId="0" borderId="12" xfId="2" applyFont="1" applyBorder="1" applyProtection="1"/>
    <xf numFmtId="37" fontId="16" fillId="0" borderId="13" xfId="2" applyFont="1" applyBorder="1" applyProtection="1"/>
    <xf numFmtId="37" fontId="16" fillId="0" borderId="14" xfId="2" applyFont="1" applyBorder="1" applyProtection="1"/>
    <xf numFmtId="37" fontId="2" fillId="0" borderId="15" xfId="2" applyFont="1" applyBorder="1" applyProtection="1"/>
    <xf numFmtId="37" fontId="2" fillId="0" borderId="15" xfId="2" applyFont="1" applyBorder="1"/>
    <xf numFmtId="37" fontId="16" fillId="0" borderId="16" xfId="2" applyFont="1" applyBorder="1"/>
    <xf numFmtId="37" fontId="16" fillId="0" borderId="14" xfId="2" applyFont="1" applyBorder="1"/>
    <xf numFmtId="37" fontId="17" fillId="0" borderId="9" xfId="2" applyFont="1" applyBorder="1" applyProtection="1"/>
    <xf numFmtId="37" fontId="17" fillId="0" borderId="12" xfId="2" applyFont="1" applyBorder="1" applyProtection="1"/>
    <xf numFmtId="37" fontId="17" fillId="0" borderId="15" xfId="2" applyFont="1" applyBorder="1" applyProtection="1"/>
    <xf numFmtId="37" fontId="18" fillId="4" borderId="17" xfId="2" applyFont="1" applyFill="1" applyBorder="1" applyAlignment="1" applyProtection="1">
      <alignment horizontal="centerContinuous"/>
    </xf>
    <xf numFmtId="37" fontId="2" fillId="4" borderId="18" xfId="2" applyFont="1" applyFill="1" applyBorder="1" applyAlignment="1">
      <alignment horizontal="centerContinuous"/>
    </xf>
    <xf numFmtId="37" fontId="2" fillId="4" borderId="19" xfId="2" applyFont="1" applyFill="1" applyBorder="1" applyAlignment="1">
      <alignment horizontal="centerContinuous"/>
    </xf>
    <xf numFmtId="37" fontId="19" fillId="4" borderId="20" xfId="2" applyFont="1" applyFill="1" applyBorder="1" applyAlignment="1" applyProtection="1">
      <alignment horizontal="centerContinuous"/>
    </xf>
    <xf numFmtId="37" fontId="2" fillId="4" borderId="0" xfId="2" applyFont="1" applyFill="1" applyAlignment="1">
      <alignment horizontal="centerContinuous"/>
    </xf>
    <xf numFmtId="37" fontId="2" fillId="4" borderId="21" xfId="2" applyFont="1" applyFill="1" applyBorder="1" applyAlignment="1">
      <alignment horizontal="centerContinuous"/>
    </xf>
    <xf numFmtId="37" fontId="2" fillId="4" borderId="20" xfId="2" applyFont="1" applyFill="1" applyBorder="1" applyProtection="1"/>
    <xf numFmtId="37" fontId="2" fillId="4" borderId="0" xfId="2" applyFont="1" applyFill="1" applyProtection="1"/>
    <xf numFmtId="37" fontId="2" fillId="4" borderId="0" xfId="2" applyFont="1" applyFill="1" applyAlignment="1" applyProtection="1">
      <alignment horizontal="left"/>
    </xf>
    <xf numFmtId="37" fontId="2" fillId="4" borderId="0" xfId="2" applyFont="1" applyFill="1"/>
    <xf numFmtId="166" fontId="2" fillId="4" borderId="0" xfId="2" applyNumberFormat="1" applyFont="1" applyFill="1" applyProtection="1"/>
    <xf numFmtId="37" fontId="2" fillId="4" borderId="21" xfId="2" applyFont="1" applyFill="1" applyBorder="1"/>
    <xf numFmtId="37" fontId="2" fillId="4" borderId="20" xfId="2" applyFont="1" applyFill="1" applyBorder="1"/>
    <xf numFmtId="37" fontId="2" fillId="4" borderId="20" xfId="2" applyFont="1" applyFill="1" applyBorder="1" applyAlignment="1" applyProtection="1">
      <alignment horizontal="left"/>
    </xf>
    <xf numFmtId="167" fontId="2" fillId="4" borderId="0" xfId="2" applyNumberFormat="1" applyFont="1" applyFill="1" applyProtection="1"/>
    <xf numFmtId="37" fontId="2" fillId="4" borderId="22" xfId="2" applyFont="1" applyFill="1" applyBorder="1" applyAlignment="1" applyProtection="1">
      <alignment horizontal="left"/>
    </xf>
    <xf numFmtId="167" fontId="2" fillId="4" borderId="23" xfId="2" applyNumberFormat="1" applyFont="1" applyFill="1" applyBorder="1" applyProtection="1"/>
    <xf numFmtId="37" fontId="2" fillId="4" borderId="23" xfId="2" applyFont="1" applyFill="1" applyBorder="1"/>
    <xf numFmtId="37" fontId="2" fillId="4" borderId="24" xfId="2" applyFont="1" applyFill="1" applyBorder="1"/>
    <xf numFmtId="0" fontId="20" fillId="5" borderId="0" xfId="0" applyFont="1" applyFill="1"/>
    <xf numFmtId="0" fontId="21" fillId="0" borderId="1" xfId="0" applyFont="1" applyBorder="1"/>
    <xf numFmtId="0" fontId="22" fillId="0" borderId="0" xfId="0" applyFont="1" applyAlignment="1">
      <alignment horizontal="centerContinuous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0" xfId="1" applyFont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0" fontId="20" fillId="6" borderId="2" xfId="0" applyFont="1" applyFill="1" applyBorder="1"/>
    <xf numFmtId="164" fontId="17" fillId="6" borderId="3" xfId="0" applyNumberFormat="1" applyFont="1" applyFill="1" applyBorder="1"/>
    <xf numFmtId="164" fontId="17" fillId="6" borderId="4" xfId="0" applyNumberFormat="1" applyFont="1" applyFill="1" applyBorder="1"/>
    <xf numFmtId="0" fontId="17" fillId="0" borderId="0" xfId="0" applyFont="1"/>
    <xf numFmtId="0" fontId="17" fillId="0" borderId="25" xfId="0" applyFont="1" applyBorder="1"/>
    <xf numFmtId="164" fontId="17" fillId="0" borderId="25" xfId="0" applyNumberFormat="1" applyFont="1" applyFill="1" applyBorder="1" applyProtection="1">
      <protection locked="0"/>
    </xf>
    <xf numFmtId="164" fontId="17" fillId="0" borderId="25" xfId="0" applyNumberFormat="1" applyFont="1" applyBorder="1" applyProtection="1">
      <protection locked="0"/>
    </xf>
    <xf numFmtId="164" fontId="20" fillId="6" borderId="26" xfId="0" applyNumberFormat="1" applyFont="1" applyFill="1" applyBorder="1"/>
    <xf numFmtId="0" fontId="17" fillId="0" borderId="6" xfId="0" applyFont="1" applyBorder="1"/>
    <xf numFmtId="164" fontId="17" fillId="0" borderId="6" xfId="0" applyNumberFormat="1" applyFont="1" applyFill="1" applyBorder="1" applyProtection="1">
      <protection locked="0"/>
    </xf>
    <xf numFmtId="164" fontId="17" fillId="0" borderId="6" xfId="0" applyNumberFormat="1" applyFont="1" applyBorder="1" applyProtection="1">
      <protection locked="0"/>
    </xf>
    <xf numFmtId="164" fontId="20" fillId="6" borderId="7" xfId="0" applyNumberFormat="1" applyFont="1" applyFill="1" applyBorder="1"/>
    <xf numFmtId="164" fontId="17" fillId="0" borderId="0" xfId="0" applyNumberFormat="1" applyFont="1"/>
    <xf numFmtId="0" fontId="20" fillId="6" borderId="2" xfId="1" applyFont="1" applyFill="1" applyBorder="1"/>
    <xf numFmtId="164" fontId="20" fillId="6" borderId="3" xfId="1" applyNumberFormat="1" applyFont="1" applyFill="1" applyBorder="1"/>
    <xf numFmtId="164" fontId="20" fillId="6" borderId="4" xfId="1" applyNumberFormat="1" applyFont="1" applyFill="1" applyBorder="1"/>
    <xf numFmtId="0" fontId="17" fillId="0" borderId="25" xfId="0" quotePrefix="1" applyFont="1" applyBorder="1" applyAlignment="1">
      <alignment horizontal="left"/>
    </xf>
    <xf numFmtId="40" fontId="17" fillId="0" borderId="0" xfId="0" applyNumberFormat="1" applyFont="1"/>
    <xf numFmtId="0" fontId="17" fillId="0" borderId="25" xfId="0" applyFont="1" applyBorder="1" applyAlignment="1">
      <alignment horizontal="left"/>
    </xf>
    <xf numFmtId="0" fontId="17" fillId="0" borderId="0" xfId="0" applyFont="1" applyFill="1"/>
    <xf numFmtId="0" fontId="17" fillId="0" borderId="0" xfId="0" applyFont="1" applyFill="1" applyBorder="1"/>
    <xf numFmtId="164" fontId="17" fillId="0" borderId="0" xfId="0" applyNumberFormat="1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6" borderId="9" xfId="0" applyFont="1" applyFill="1" applyBorder="1"/>
    <xf numFmtId="165" fontId="17" fillId="0" borderId="9" xfId="0" applyNumberFormat="1" applyFont="1" applyBorder="1"/>
    <xf numFmtId="165" fontId="20" fillId="6" borderId="10" xfId="0" applyNumberFormat="1" applyFont="1" applyFill="1" applyBorder="1"/>
    <xf numFmtId="0" fontId="20" fillId="6" borderId="12" xfId="0" applyFont="1" applyFill="1" applyBorder="1"/>
    <xf numFmtId="165" fontId="17" fillId="0" borderId="12" xfId="0" applyNumberFormat="1" applyFont="1" applyBorder="1"/>
    <xf numFmtId="165" fontId="20" fillId="6" borderId="13" xfId="0" applyNumberFormat="1" applyFont="1" applyFill="1" applyBorder="1"/>
    <xf numFmtId="0" fontId="20" fillId="6" borderId="15" xfId="0" applyFont="1" applyFill="1" applyBorder="1"/>
    <xf numFmtId="165" fontId="17" fillId="0" borderId="15" xfId="0" applyNumberFormat="1" applyFont="1" applyBorder="1"/>
    <xf numFmtId="165" fontId="20" fillId="6" borderId="16" xfId="0" applyNumberFormat="1" applyFont="1" applyFill="1" applyBorder="1"/>
    <xf numFmtId="0" fontId="20" fillId="6" borderId="0" xfId="0" applyFont="1" applyFill="1" applyBorder="1"/>
    <xf numFmtId="164" fontId="17" fillId="0" borderId="1" xfId="0" applyNumberFormat="1" applyFont="1" applyBorder="1"/>
    <xf numFmtId="165" fontId="17" fillId="0" borderId="0" xfId="0" applyNumberFormat="1" applyFont="1" applyBorder="1"/>
    <xf numFmtId="165" fontId="20" fillId="6" borderId="0" xfId="0" applyNumberFormat="1" applyFont="1" applyFill="1" applyBorder="1"/>
  </cellXfs>
  <cellStyles count="3">
    <cellStyle name="NívelLinha_1" xfId="1" builtinId="1" iLevel="0"/>
    <cellStyle name="Normal" xfId="0" builtinId="0"/>
    <cellStyle name="Normal_Anual" xfId="2" xr:uid="{DB094FF2-3092-4644-86BE-5A11121E8B8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Rendimentos e Despesas ao Longo do Ano</a:t>
            </a:r>
          </a:p>
        </c:rich>
      </c:tx>
      <c:layout>
        <c:manualLayout>
          <c:xMode val="edge"/>
          <c:yMode val="edge"/>
          <c:x val="0.19418087302194023"/>
          <c:y val="2.715027137444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95004526051513E-2"/>
          <c:y val="0.14027601299989451"/>
          <c:w val="0.88837730565848905"/>
          <c:h val="0.69987172077366722"/>
        </c:manualLayout>
      </c:layout>
      <c:lineChart>
        <c:grouping val="standard"/>
        <c:varyColors val="0"/>
        <c:ser>
          <c:idx val="0"/>
          <c:order val="0"/>
          <c:tx>
            <c:strRef>
              <c:f>Orçamento!$A$115</c:f>
              <c:strCache>
                <c:ptCount val="1"/>
                <c:pt idx="0">
                  <c:v>Rendimentos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Orçamento!$B$114:$M$114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Orçamento!$B$115:$M$115</c:f>
              <c:numCache>
                <c:formatCode>_(* #,##0.00_);[Red]_(*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F-4201-8DFC-E9E327AFAB7A}"/>
            </c:ext>
          </c:extLst>
        </c:ser>
        <c:ser>
          <c:idx val="1"/>
          <c:order val="1"/>
          <c:tx>
            <c:strRef>
              <c:f>Orçamento!$A$116</c:f>
              <c:strCache>
                <c:ptCount val="1"/>
                <c:pt idx="0">
                  <c:v>Gastos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Orçamento!$B$114:$M$114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Orçamento!$B$116:$M$116</c:f>
              <c:numCache>
                <c:formatCode>_(* #,##0.00_);[Red]_(*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F-4201-8DFC-E9E327AFAB7A}"/>
            </c:ext>
          </c:extLst>
        </c:ser>
        <c:ser>
          <c:idx val="2"/>
          <c:order val="2"/>
          <c:tx>
            <c:strRef>
              <c:f>Orçamento!$A$117</c:f>
              <c:strCache>
                <c:ptCount val="1"/>
                <c:pt idx="0">
                  <c:v>Saldo do Mês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Orçamento!$B$114:$M$114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Orçamento!$B$117:$M$117</c:f>
              <c:numCache>
                <c:formatCode>_(* #,##0.00_);[Red]_(*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F-4201-8DFC-E9E327AF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140543"/>
        <c:axId val="1"/>
      </c:lineChart>
      <c:catAx>
        <c:axId val="9581405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.00_);[Red]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140543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7695665469000847"/>
          <c:y val="0.95327355573765948"/>
          <c:w val="0.99517671941492758"/>
          <c:h val="0.9834404183639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Cartões de Crédito</a:t>
            </a:r>
          </a:p>
        </c:rich>
      </c:tx>
      <c:layout>
        <c:manualLayout>
          <c:xMode val="edge"/>
          <c:yMode val="edge"/>
          <c:x val="0.2884168202378958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3183430173128941"/>
          <c:w val="0.57683348301169801"/>
          <c:h val="0.6366792763963768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89-427F-A60C-F7A9DCD889E1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89-427F-A60C-F7A9DCD889E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89-427F-A60C-F7A9DCD889E1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89-427F-A60C-F7A9DCD889E1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Orçamento!$A$97:$A$100</c:f>
              <c:strCache>
                <c:ptCount val="4"/>
                <c:pt idx="0">
                  <c:v>01 - Visa - Deb 7012716</c:v>
                </c:pt>
                <c:pt idx="1">
                  <c:v>17 - Citibank</c:v>
                </c:pt>
                <c:pt idx="2">
                  <c:v>20 - Carrefour</c:v>
                </c:pt>
                <c:pt idx="3">
                  <c:v>25 - Cartão Riachuelo</c:v>
                </c:pt>
              </c:strCache>
            </c:strRef>
          </c:cat>
          <c:val>
            <c:numRef>
              <c:f>Orçamento!$N$97:$N$100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9-427F-A60C-F7A9DCD8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903222203607526"/>
          <c:y val="0.43252667810987289"/>
          <c:w val="0.99054596898791902"/>
          <c:h val="0.698963027545432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FF0000"/>
                </a:solidFill>
                <a:latin typeface="Wide Latin"/>
                <a:ea typeface="Wide Latin"/>
                <a:cs typeface="Wide Latin"/>
              </a:defRPr>
            </a:pPr>
            <a:r>
              <a:rPr lang="en-US"/>
              <a:t>Gastos Com Dependentes</a:t>
            </a:r>
          </a:p>
        </c:rich>
      </c:tx>
      <c:layout>
        <c:manualLayout>
          <c:xMode val="edge"/>
          <c:yMode val="edge"/>
          <c:x val="0.25134264232008591"/>
          <c:y val="2.0260492040520984E-2"/>
        </c:manualLayout>
      </c:layout>
      <c:overlay val="0"/>
      <c:spPr>
        <a:noFill/>
        <a:ln w="25400">
          <a:noFill/>
        </a:ln>
      </c:spPr>
    </c:title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928034371643392E-2"/>
          <c:y val="0.18958031837916064"/>
          <c:w val="0.61976369495166483"/>
          <c:h val="0.71635311143270619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2B-401F-9663-942C87E7323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2B-401F-9663-942C87E7323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2B-401F-9663-942C87E73236}"/>
              </c:ext>
            </c:extLst>
          </c:dPt>
          <c:dPt>
            <c:idx val="3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2B-401F-9663-942C87E73236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2B-401F-9663-942C87E73236}"/>
              </c:ext>
            </c:extLst>
          </c:dPt>
          <c:dPt>
            <c:idx val="5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2B-401F-9663-942C87E73236}"/>
              </c:ext>
            </c:extLst>
          </c:dPt>
          <c:dPt>
            <c:idx val="6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2B-401F-9663-942C87E73236}"/>
              </c:ext>
            </c:extLst>
          </c:dPt>
          <c:dPt>
            <c:idx val="7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2B-401F-9663-942C87E7323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2B-401F-9663-942C87E73236}"/>
              </c:ext>
            </c:extLst>
          </c:dPt>
          <c:dLbls>
            <c:dLbl>
              <c:idx val="0"/>
              <c:layout>
                <c:manualLayout>
                  <c:x val="3.8273636848025594E-2"/>
                  <c:y val="-0.101728181227708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B-401F-9663-942C87E73236}"/>
                </c:ext>
              </c:extLst>
            </c:dLbl>
            <c:dLbl>
              <c:idx val="1"/>
              <c:layout>
                <c:manualLayout>
                  <c:x val="4.8377524238041647E-2"/>
                  <c:y val="3.433420315948204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B-401F-9663-942C87E73236}"/>
                </c:ext>
              </c:extLst>
            </c:dLbl>
            <c:dLbl>
              <c:idx val="2"/>
              <c:layout>
                <c:manualLayout>
                  <c:x val="4.4947464273732696E-2"/>
                  <c:y val="-9.35275058779736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2B-401F-9663-942C87E73236}"/>
                </c:ext>
              </c:extLst>
            </c:dLbl>
            <c:dLbl>
              <c:idx val="3"/>
              <c:layout>
                <c:manualLayout>
                  <c:x val="9.9498126643943918E-2"/>
                  <c:y val="-4.57706317824599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2B-401F-9663-942C87E73236}"/>
                </c:ext>
              </c:extLst>
            </c:dLbl>
            <c:dLbl>
              <c:idx val="4"/>
              <c:layout>
                <c:manualLayout>
                  <c:x val="-4.8385869059600628E-2"/>
                  <c:y val="-8.918597186929058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2B-401F-9663-942C87E73236}"/>
                </c:ext>
              </c:extLst>
            </c:dLbl>
            <c:dLbl>
              <c:idx val="5"/>
              <c:layout>
                <c:manualLayout>
                  <c:x val="-0.24070953536822937"/>
                  <c:y val="-0.1137879979184946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2B-401F-9663-942C87E73236}"/>
                </c:ext>
              </c:extLst>
            </c:dLbl>
            <c:dLbl>
              <c:idx val="6"/>
              <c:layout>
                <c:manualLayout>
                  <c:x val="-0.16469802176983517"/>
                  <c:y val="-8.144003707206665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2B-401F-9663-942C87E73236}"/>
                </c:ext>
              </c:extLst>
            </c:dLbl>
            <c:dLbl>
              <c:idx val="7"/>
              <c:layout>
                <c:manualLayout>
                  <c:x val="0.26088020952268187"/>
                  <c:y val="-6.31367678171921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2B-401F-9663-942C87E73236}"/>
                </c:ext>
              </c:extLst>
            </c:dLbl>
            <c:dLbl>
              <c:idx val="8"/>
              <c:layout>
                <c:manualLayout>
                  <c:x val="0.23023926520463139"/>
                  <c:y val="9.222132327525611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2B-401F-9663-942C87E73236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2B-401F-9663-942C87E73236}"/>
                </c:ext>
              </c:extLst>
            </c:dLbl>
            <c:dLbl>
              <c:idx val="1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2B-401F-9663-942C87E7323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Orçamento!$A$103:$A$111</c:f>
              <c:strCache>
                <c:ptCount val="9"/>
                <c:pt idx="0">
                  <c:v>02 - Transporte - Lais / Pedrinho</c:v>
                </c:pt>
                <c:pt idx="1">
                  <c:v>06 - Escolas</c:v>
                </c:pt>
                <c:pt idx="2">
                  <c:v>Esportes/Uniformes</c:v>
                </c:pt>
                <c:pt idx="3">
                  <c:v>Material Escolar</c:v>
                </c:pt>
                <c:pt idx="4">
                  <c:v>Mesada</c:v>
                </c:pt>
                <c:pt idx="5">
                  <c:v>Passeios/Férias</c:v>
                </c:pt>
                <c:pt idx="6">
                  <c:v>Saúde/Medicamentos</c:v>
                </c:pt>
                <c:pt idx="7">
                  <c:v>Vestuário</c:v>
                </c:pt>
                <c:pt idx="8">
                  <c:v>Outros</c:v>
                </c:pt>
              </c:strCache>
            </c:strRef>
          </c:cat>
          <c:val>
            <c:numRef>
              <c:f>Orçamento!$N$103:$N$111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2B-401F-9663-942C87E7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8249194414608"/>
          <c:y val="0.25325615050651229"/>
          <c:w val="0.97744360902255645"/>
          <c:h val="0.808972503617945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FF0000"/>
                </a:solidFill>
                <a:latin typeface="Wide Latin"/>
                <a:ea typeface="Wide Latin"/>
                <a:cs typeface="Wide Latin"/>
              </a:defRPr>
            </a:pPr>
            <a:r>
              <a:rPr lang="en-US"/>
              <a:t>Para onde vai meu dinheiro?</a:t>
            </a:r>
          </a:p>
        </c:rich>
      </c:tx>
      <c:layout>
        <c:manualLayout>
          <c:xMode val="edge"/>
          <c:yMode val="edge"/>
          <c:x val="0.22126745435016112"/>
          <c:y val="2.0260492040520984E-2"/>
        </c:manualLayout>
      </c:layout>
      <c:overlay val="0"/>
      <c:spPr>
        <a:noFill/>
        <a:ln w="25400">
          <a:noFill/>
        </a:ln>
      </c:spPr>
    </c:title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22878625134264"/>
          <c:y val="0.24602026049204051"/>
          <c:w val="0.47368421052631576"/>
          <c:h val="0.5470332850940665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CB-4110-9EBF-19E85FD85EF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CB-4110-9EBF-19E85FD85EF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CB-4110-9EBF-19E85FD85EF7}"/>
              </c:ext>
            </c:extLst>
          </c:dPt>
          <c:dPt>
            <c:idx val="3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CB-4110-9EBF-19E85FD85EF7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CB-4110-9EBF-19E85FD85EF7}"/>
              </c:ext>
            </c:extLst>
          </c:dPt>
          <c:dPt>
            <c:idx val="5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CB-4110-9EBF-19E85FD85EF7}"/>
              </c:ext>
            </c:extLst>
          </c:dPt>
          <c:dPt>
            <c:idx val="6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CB-4110-9EBF-19E85FD85EF7}"/>
              </c:ext>
            </c:extLst>
          </c:dPt>
          <c:dPt>
            <c:idx val="7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CB-4110-9EBF-19E85FD85EF7}"/>
              </c:ext>
            </c:extLst>
          </c:dPt>
          <c:dLbls>
            <c:dLbl>
              <c:idx val="0"/>
              <c:layout>
                <c:manualLayout>
                  <c:x val="-7.6806865307250172E-2"/>
                  <c:y val="-5.677495812299870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CB-4110-9EBF-19E85FD85EF7}"/>
                </c:ext>
              </c:extLst>
            </c:dLbl>
            <c:dLbl>
              <c:idx val="1"/>
              <c:layout>
                <c:manualLayout>
                  <c:x val="-3.0140255024512896E-2"/>
                  <c:y val="-5.488154791070798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B-4110-9EBF-19E85FD85EF7}"/>
                </c:ext>
              </c:extLst>
            </c:dLbl>
            <c:dLbl>
              <c:idx val="2"/>
              <c:layout>
                <c:manualLayout>
                  <c:x val="1.3347091012119727E-2"/>
                  <c:y val="-0.105532778012010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CB-4110-9EBF-19E85FD85EF7}"/>
                </c:ext>
              </c:extLst>
            </c:dLbl>
            <c:dLbl>
              <c:idx val="3"/>
              <c:layout>
                <c:manualLayout>
                  <c:x val="1.0840825347959326E-2"/>
                  <c:y val="-4.18569458846587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B-4110-9EBF-19E85FD85EF7}"/>
                </c:ext>
              </c:extLst>
            </c:dLbl>
            <c:dLbl>
              <c:idx val="4"/>
              <c:layout>
                <c:manualLayout>
                  <c:x val="0.24032883107656655"/>
                  <c:y val="-8.96138199801725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CB-4110-9EBF-19E85FD85EF7}"/>
                </c:ext>
              </c:extLst>
            </c:dLbl>
            <c:dLbl>
              <c:idx val="5"/>
              <c:layout>
                <c:manualLayout>
                  <c:x val="-0.13026909230331174"/>
                  <c:y val="-7.803639595701769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CB-4110-9EBF-19E85FD85EF7}"/>
                </c:ext>
              </c:extLst>
            </c:dLbl>
            <c:dLbl>
              <c:idx val="6"/>
              <c:layout>
                <c:manualLayout>
                  <c:x val="3.6583697714477448E-2"/>
                  <c:y val="-8.382510796859510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CB-4110-9EBF-19E85FD85EF7}"/>
                </c:ext>
              </c:extLst>
            </c:dLbl>
            <c:dLbl>
              <c:idx val="7"/>
              <c:layout>
                <c:manualLayout>
                  <c:x val="0.23362636061469755"/>
                  <c:y val="-2.30436318470321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B-4110-9EBF-19E85FD85EF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Orçamento!$A$124:$A$131</c:f>
              <c:strCache>
                <c:ptCount val="8"/>
                <c:pt idx="0">
                  <c:v>HABITAÇÃO</c:v>
                </c:pt>
                <c:pt idx="1">
                  <c:v>BANCO</c:v>
                </c:pt>
                <c:pt idx="2">
                  <c:v>TRANSPORTE</c:v>
                </c:pt>
                <c:pt idx="3">
                  <c:v>AUTOMÓVEL</c:v>
                </c:pt>
                <c:pt idx="4">
                  <c:v>DESPESAS PESSOAIS</c:v>
                </c:pt>
                <c:pt idx="5">
                  <c:v>LAZER</c:v>
                </c:pt>
                <c:pt idx="6">
                  <c:v>CARTÕES DE CRÉDITO</c:v>
                </c:pt>
                <c:pt idx="7">
                  <c:v>DEPENDENTES</c:v>
                </c:pt>
              </c:strCache>
            </c:strRef>
          </c:cat>
          <c:val>
            <c:numRef>
              <c:f>Orçamento!$B$124:$B$131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CB-4110-9EBF-19E85FD8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69387755102045"/>
          <c:y val="0.19971056439942114"/>
          <c:w val="0.98388829215896889"/>
          <c:h val="0.75542691751085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Rendimentos</a:t>
            </a:r>
          </a:p>
        </c:rich>
      </c:tx>
      <c:layout>
        <c:manualLayout>
          <c:xMode val="edge"/>
          <c:yMode val="edge"/>
          <c:x val="0.34988254127808494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004788168560156E-2"/>
          <c:y val="0.21107302097923364"/>
          <c:w val="0.63120713100050563"/>
          <c:h val="0.6955029051938682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36-4BEF-8909-602B7B47739E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36-4BEF-8909-602B7B47739E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36-4BEF-8909-602B7B47739E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36-4BEF-8909-602B7B47739E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36-4BEF-8909-602B7B4773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36-4BEF-8909-602B7B47739E}"/>
              </c:ext>
            </c:extLst>
          </c:dPt>
          <c:dPt>
            <c:idx val="6"/>
            <c:bubble3D val="0"/>
            <c:spPr>
              <a:solidFill>
                <a:srgbClr val="CC9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36-4BEF-8909-602B7B47739E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36-4BEF-8909-602B7B47739E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Orçamento!$A$5:$A$12</c:f>
              <c:strCache>
                <c:ptCount val="8"/>
                <c:pt idx="0">
                  <c:v>Salários</c:v>
                </c:pt>
                <c:pt idx="1">
                  <c:v>13º. Salário</c:v>
                </c:pt>
                <c:pt idx="2">
                  <c:v>Férias</c:v>
                </c:pt>
                <c:pt idx="3">
                  <c:v>CORRECAO POUPANCA</c:v>
                </c:pt>
                <c:pt idx="4">
                  <c:v>JUROS POUPANCA</c:v>
                </c:pt>
                <c:pt idx="5">
                  <c:v>Retirada de Aplicações</c:v>
                </c:pt>
                <c:pt idx="6">
                  <c:v>Empréstimos</c:v>
                </c:pt>
                <c:pt idx="7">
                  <c:v>Outros</c:v>
                </c:pt>
              </c:strCache>
            </c:strRef>
          </c:cat>
          <c:val>
            <c:numRef>
              <c:f>Orçamento!$N$5:$N$12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36-4BEF-8909-602B7B47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194002345451497"/>
          <c:y val="0.31141904839749701"/>
          <c:w val="0.98345377040635884"/>
          <c:h val="0.840831539656158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Habitação</a:t>
            </a:r>
          </a:p>
        </c:rich>
      </c:tx>
      <c:layout>
        <c:manualLayout>
          <c:xMode val="edge"/>
          <c:yMode val="edge"/>
          <c:x val="0.38534378238181222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6989664977672501"/>
          <c:w val="0.5224598350228904"/>
          <c:h val="0.57785564759888552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02-40D6-8DBD-607D8D12FB61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2-40D6-8DBD-607D8D12FB6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02-40D6-8DBD-607D8D12FB61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02-40D6-8DBD-607D8D12FB61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02-40D6-8DBD-607D8D12FB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02-40D6-8DBD-607D8D12FB61}"/>
              </c:ext>
            </c:extLst>
          </c:dPt>
          <c:dPt>
            <c:idx val="6"/>
            <c:bubble3D val="0"/>
            <c:spPr>
              <a:solidFill>
                <a:srgbClr val="CC9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02-40D6-8DBD-607D8D12FB61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02-40D6-8DBD-607D8D12FB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02-40D6-8DBD-607D8D12FB6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02-40D6-8DBD-607D8D12FB6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02-40D6-8DBD-607D8D12FB6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02-40D6-8DBD-607D8D12FB6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102-40D6-8DBD-607D8D12FB6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102-40D6-8DBD-607D8D12FB6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102-40D6-8DBD-607D8D12FB6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102-40D6-8DBD-607D8D12FB6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102-40D6-8DBD-607D8D12FB61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Orçamento!$A$15:$A$31</c:f>
              <c:strCache>
                <c:ptCount val="17"/>
                <c:pt idx="0">
                  <c:v>01 - Alarme Siemens</c:v>
                </c:pt>
                <c:pt idx="1">
                  <c:v>02 - C P F L </c:v>
                </c:pt>
                <c:pt idx="2">
                  <c:v>09 - 'Prestação</c:v>
                </c:pt>
                <c:pt idx="3">
                  <c:v>10 - SANASA </c:v>
                </c:pt>
                <c:pt idx="4">
                  <c:v>10 - Terra provedor </c:v>
                </c:pt>
                <c:pt idx="5">
                  <c:v>10 - Terreno - entrada</c:v>
                </c:pt>
                <c:pt idx="6">
                  <c:v>15 - INSS da Empregada</c:v>
                </c:pt>
                <c:pt idx="7">
                  <c:v>17 - IPTU</c:v>
                </c:pt>
                <c:pt idx="8">
                  <c:v>17 - Portas - cheques pré</c:v>
                </c:pt>
                <c:pt idx="9">
                  <c:v>17 - Terreno - parcela</c:v>
                </c:pt>
                <c:pt idx="10">
                  <c:v>18 - Seguro</c:v>
                </c:pt>
                <c:pt idx="11">
                  <c:v>20 - Directv </c:v>
                </c:pt>
                <c:pt idx="12">
                  <c:v>20 - Guarda</c:v>
                </c:pt>
                <c:pt idx="13">
                  <c:v>24 - Telefonica </c:v>
                </c:pt>
                <c:pt idx="14">
                  <c:v>31 - Empregada</c:v>
                </c:pt>
                <c:pt idx="15">
                  <c:v>Reforma - M O</c:v>
                </c:pt>
                <c:pt idx="16">
                  <c:v>Supermercado</c:v>
                </c:pt>
              </c:strCache>
            </c:strRef>
          </c:cat>
          <c:val>
            <c:numRef>
              <c:f>Orçamento!$N$15:$N$31</c:f>
              <c:numCache>
                <c:formatCode>_(* #,##0.00_);_(* \(#,##0.00\);_(* "-"??_);_(@_)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02-40D6-8DBD-607D8D12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775562629139449"/>
          <c:y val="1.7301038062283738E-2"/>
          <c:w val="0.98345377040635884"/>
          <c:h val="0.989621193544578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Saúde</a:t>
            </a:r>
          </a:p>
        </c:rich>
      </c:tx>
      <c:layout>
        <c:manualLayout>
          <c:xMode val="edge"/>
          <c:yMode val="edge"/>
          <c:x val="0.42553290767732044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4567515556599326"/>
          <c:w val="0.56028498144988703"/>
          <c:h val="0.61591799564432115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CD3-435E-A992-7FF72C5D459C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D3-435E-A992-7FF72C5D459C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D3-435E-A992-7FF72C5D459C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D3-435E-A992-7FF72C5D459C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D3-435E-A992-7FF72C5D45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D3-435E-A992-7FF72C5D459C}"/>
              </c:ext>
            </c:extLst>
          </c:dPt>
          <c:dPt>
            <c:idx val="6"/>
            <c:bubble3D val="0"/>
            <c:spPr>
              <a:solidFill>
                <a:srgbClr val="CC9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D3-435E-A992-7FF72C5D459C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D3-435E-A992-7FF72C5D45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CD3-435E-A992-7FF72C5D459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D3-435E-A992-7FF72C5D459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CD3-435E-A992-7FF72C5D459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D3-435E-A992-7FF72C5D459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CD3-435E-A992-7FF72C5D459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CD3-435E-A992-7FF72C5D459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CD3-435E-A992-7FF72C5D459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CD3-435E-A992-7FF72C5D459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CD3-435E-A992-7FF72C5D459C}"/>
              </c:ext>
            </c:extLst>
          </c:dPt>
          <c:dPt>
            <c:idx val="17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CD3-435E-A992-7FF72C5D459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CD3-435E-A992-7FF72C5D459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CD3-435E-A992-7FF72C5D459C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Orçamento!$A$34:$A$53</c:f>
              <c:strCache>
                <c:ptCount val="20"/>
                <c:pt idx="0">
                  <c:v>CHEQUE A VISTA</c:v>
                </c:pt>
                <c:pt idx="1">
                  <c:v>CHEQUE PRÉ</c:v>
                </c:pt>
                <c:pt idx="2">
                  <c:v>COMPRA VISA ELECTRON</c:v>
                </c:pt>
                <c:pt idx="3">
                  <c:v>CPMF</c:v>
                </c:pt>
                <c:pt idx="4">
                  <c:v>IOC-REALMASTER</c:v>
                </c:pt>
                <c:pt idx="5">
                  <c:v>JUROS REALMASTER</c:v>
                </c:pt>
                <c:pt idx="6">
                  <c:v>MENSALIDADE REALVISA ADC</c:v>
                </c:pt>
                <c:pt idx="7">
                  <c:v>MENSALIDADE REALVISA TIT.</c:v>
                </c:pt>
                <c:pt idx="8">
                  <c:v>PAGAMENTO DE CONTAS</c:v>
                </c:pt>
                <c:pt idx="9">
                  <c:v>SAQUE NO CAIXA</c:v>
                </c:pt>
                <c:pt idx="10">
                  <c:v>SAQUE BANCO24H</c:v>
                </c:pt>
                <c:pt idx="11">
                  <c:v>SAQUE COM CARTAO</c:v>
                </c:pt>
                <c:pt idx="12">
                  <c:v>TAR CHQ A DEBITO INFERIOR</c:v>
                </c:pt>
                <c:pt idx="13">
                  <c:v>TAR EXTRATO PERIODO - AA</c:v>
                </c:pt>
                <c:pt idx="14">
                  <c:v>TAR.EXCED.FOLHA DE CHEQUE</c:v>
                </c:pt>
                <c:pt idx="15">
                  <c:v>TARIFA CARTAO REAL</c:v>
                </c:pt>
                <c:pt idx="16">
                  <c:v>TARIFA DOC NA AGENCIA</c:v>
                </c:pt>
                <c:pt idx="17">
                  <c:v>TARIFA MULTICESTA 2</c:v>
                </c:pt>
                <c:pt idx="18">
                  <c:v>TRANSFERENCIA - AA</c:v>
                </c:pt>
                <c:pt idx="19">
                  <c:v>OUTROS</c:v>
                </c:pt>
              </c:strCache>
            </c:strRef>
          </c:cat>
          <c:val>
            <c:numRef>
              <c:f>Orçamento!$N$34:$N$53</c:f>
              <c:numCache>
                <c:formatCode>_(* #,##0.00_);_(* \(#,##0.00\);_(*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D3-435E-A992-7FF72C5D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357122912827391"/>
          <c:y val="1.7301038062283738E-2"/>
          <c:w val="0.97399750563094512"/>
          <c:h val="0.989621193544578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Transporte</a:t>
            </a:r>
          </a:p>
        </c:rich>
      </c:tx>
      <c:layout>
        <c:manualLayout>
          <c:xMode val="edge"/>
          <c:yMode val="edge"/>
          <c:x val="0.37115913702276576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20358258436435"/>
          <c:y val="0.23183430173128941"/>
          <c:w val="0.58628976961844714"/>
          <c:h val="0.6470599167724048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CF-43D6-B346-7DD56CB39681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CF-43D6-B346-7DD56CB3968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CF-43D6-B346-7DD56CB39681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CF-43D6-B346-7DD56CB39681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CF-43D6-B346-7DD56CB39681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Orçamento!$A$56:$A$60</c:f>
              <c:strCache>
                <c:ptCount val="5"/>
                <c:pt idx="0">
                  <c:v>Metrô</c:v>
                </c:pt>
                <c:pt idx="1">
                  <c:v>Ônibus</c:v>
                </c:pt>
                <c:pt idx="2">
                  <c:v>Táxi</c:v>
                </c:pt>
                <c:pt idx="3">
                  <c:v>Trem</c:v>
                </c:pt>
                <c:pt idx="4">
                  <c:v>Outros</c:v>
                </c:pt>
              </c:strCache>
            </c:strRef>
          </c:cat>
          <c:val>
            <c:numRef>
              <c:f>Orçamento!$N$56:$N$60</c:f>
              <c:numCache>
                <c:formatCode>_(* #,##0.00_);_(* \(#,##0.00\);_(*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CF-43D6-B346-7DD56CB3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5342988154849431"/>
          <c:y val="0.40830522482267567"/>
          <c:w val="0.97636157182479844"/>
          <c:h val="0.740485882171302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Automóvel</a:t>
            </a:r>
          </a:p>
        </c:rich>
      </c:tx>
      <c:layout>
        <c:manualLayout>
          <c:xMode val="edge"/>
          <c:yMode val="edge"/>
          <c:x val="0.37825158380025192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0415259406188171"/>
          <c:w val="0.63357120265219291"/>
          <c:h val="0.6955029051938682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09-482E-9290-99599D82A869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09-482E-9290-99599D82A869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09-482E-9290-99599D82A869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09-482E-9290-99599D82A869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Orçamento!$A$63:$A$66</c:f>
              <c:strCache>
                <c:ptCount val="4"/>
                <c:pt idx="0">
                  <c:v>08 - Prestação </c:v>
                </c:pt>
                <c:pt idx="1">
                  <c:v>08 - Seguro </c:v>
                </c:pt>
                <c:pt idx="2">
                  <c:v>18 - IPVA </c:v>
                </c:pt>
                <c:pt idx="3">
                  <c:v>Outros</c:v>
                </c:pt>
              </c:strCache>
            </c:strRef>
          </c:cat>
          <c:val>
            <c:numRef>
              <c:f>Orçamento!$N$63:$N$66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09-482E-9290-99599D82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305138276155194"/>
          <c:y val="0.43598688572232969"/>
          <c:w val="0.99054596898791902"/>
          <c:h val="0.702423235157888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Despesas Pessoais</a:t>
            </a:r>
          </a:p>
        </c:rich>
      </c:tx>
      <c:layout>
        <c:manualLayout>
          <c:xMode val="edge"/>
          <c:yMode val="edge"/>
          <c:x val="0.27896055546248211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2491387481393749"/>
          <c:w val="0.59338198457350899"/>
          <c:h val="0.6539803436897567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38-470C-B02D-2B6B76031414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38-470C-B02D-2B6B76031414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38-470C-B02D-2B6B76031414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38-470C-B02D-2B6B76031414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38-470C-B02D-2B6B7603141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38-470C-B02D-2B6B76031414}"/>
              </c:ext>
            </c:extLst>
          </c:dPt>
          <c:dPt>
            <c:idx val="6"/>
            <c:bubble3D val="0"/>
            <c:spPr>
              <a:solidFill>
                <a:srgbClr val="CC9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38-470C-B02D-2B6B76031414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38-470C-B02D-2B6B7603141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38-470C-B02D-2B6B7603141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38-470C-B02D-2B6B7603141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38-470C-B02D-2B6B7603141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38-470C-B02D-2B6B7603141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738-470C-B02D-2B6B7603141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738-470C-B02D-2B6B7603141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738-470C-B02D-2B6B7603141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38-470C-B02D-2B6B76031414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Orçamento!$A$69:$A$84</c:f>
              <c:strCache>
                <c:ptCount val="16"/>
                <c:pt idx="0">
                  <c:v>01 - Ingles - Gisele</c:v>
                </c:pt>
                <c:pt idx="1">
                  <c:v>01 - Real Cap 1000 - Deb 2016244</c:v>
                </c:pt>
                <c:pt idx="2">
                  <c:v>01 - Real Cap 1000 - Deb 2016244</c:v>
                </c:pt>
                <c:pt idx="3">
                  <c:v>01 - Real Cap 1000 - Deb 2016244</c:v>
                </c:pt>
                <c:pt idx="4">
                  <c:v>05 - Celular - Vivo</c:v>
                </c:pt>
                <c:pt idx="5">
                  <c:v>10 - Pós Graduação</c:v>
                </c:pt>
                <c:pt idx="6">
                  <c:v>15 - Clube</c:v>
                </c:pt>
                <c:pt idx="7">
                  <c:v>15 - Clube 3M</c:v>
                </c:pt>
                <c:pt idx="8">
                  <c:v>17 - Poup. programada - Lais - Deb 2016244</c:v>
                </c:pt>
                <c:pt idx="9">
                  <c:v>17 - Real Cap 25 - Deb 2016244</c:v>
                </c:pt>
                <c:pt idx="10">
                  <c:v>20 - Real Cap 25 - Deb 2016244</c:v>
                </c:pt>
                <c:pt idx="11">
                  <c:v>20 - Real Cap 25 - Deb 2016244</c:v>
                </c:pt>
                <c:pt idx="12">
                  <c:v>21 - Celular - Claro</c:v>
                </c:pt>
                <c:pt idx="13">
                  <c:v>21 - Celular - Claro</c:v>
                </c:pt>
                <c:pt idx="14">
                  <c:v>Festa Lais</c:v>
                </c:pt>
                <c:pt idx="15">
                  <c:v>Outros</c:v>
                </c:pt>
              </c:strCache>
            </c:strRef>
          </c:cat>
          <c:val>
            <c:numRef>
              <c:f>Orçamento!$N$69:$N$84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738-470C-B02D-2B6B76031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194002345451497"/>
          <c:y val="1.7301038062283738E-2"/>
          <c:w val="0.99054596898791902"/>
          <c:h val="0.989621193544578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Lazer</a:t>
            </a:r>
          </a:p>
        </c:rich>
      </c:tx>
      <c:layout>
        <c:manualLayout>
          <c:xMode val="edge"/>
          <c:yMode val="edge"/>
          <c:x val="0.4326251062588807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70651112429618E-2"/>
          <c:y val="0.25605579594202116"/>
          <c:w val="0.53428019328132681"/>
          <c:h val="0.58823628797491345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59-4AAB-94F3-4A689875AA00}"/>
              </c:ext>
            </c:extLst>
          </c:dPt>
          <c:dPt>
            <c:idx val="1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59-4AAB-94F3-4A689875AA00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59-4AAB-94F3-4A689875AA00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59-4AAB-94F3-4A689875AA00}"/>
              </c:ext>
            </c:extLst>
          </c:dPt>
          <c:dPt>
            <c:idx val="4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59-4AAB-94F3-4A689875AA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59-4AAB-94F3-4A689875AA00}"/>
              </c:ext>
            </c:extLst>
          </c:dPt>
          <c:dPt>
            <c:idx val="6"/>
            <c:bubble3D val="0"/>
            <c:spPr>
              <a:solidFill>
                <a:srgbClr val="CC9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59-4AAB-94F3-4A689875AA00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59-4AAB-94F3-4A689875AA00}"/>
              </c:ext>
            </c:extLst>
          </c:dPt>
          <c:dLbls>
            <c:numFmt formatCode="[&gt;0.02]0.0%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Orçamento!$A$87:$A$94</c:f>
              <c:strCache>
                <c:ptCount val="8"/>
                <c:pt idx="0">
                  <c:v>Cafés/Bares/Boates</c:v>
                </c:pt>
                <c:pt idx="1">
                  <c:v>CDs, Fitas, acessórios</c:v>
                </c:pt>
                <c:pt idx="2">
                  <c:v>Hotéis</c:v>
                </c:pt>
                <c:pt idx="3">
                  <c:v>Livraria</c:v>
                </c:pt>
                <c:pt idx="4">
                  <c:v>Locadora de Vídeo</c:v>
                </c:pt>
                <c:pt idx="5">
                  <c:v>Passagens</c:v>
                </c:pt>
                <c:pt idx="6">
                  <c:v>Passeios</c:v>
                </c:pt>
                <c:pt idx="7">
                  <c:v>Restaurantes</c:v>
                </c:pt>
              </c:strCache>
            </c:strRef>
          </c:cat>
          <c:val>
            <c:numRef>
              <c:f>Orçamento!$N$87:$N$94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59-4AAB-94F3-4A689875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030881778075615"/>
          <c:y val="0.30795884078504027"/>
          <c:w val="0.99054596898791902"/>
          <c:h val="0.837371332043702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3E3E3"/>
    </a:solidFill>
    <a:ln w="9525">
      <a:noFill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 horizontalDpi="-3" verticalDpi="36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D90FFE-E4CC-4049-AF91-135820FA940D}">
  <sheetPr codeName="Gráf3"/>
  <sheetViews>
    <sheetView zoomScale="84" workbookViewId="0"/>
  </sheetViews>
  <pageMargins left="0.59055118110236227" right="0.59055118110236227" top="0.59055118110236227" bottom="0.59055118110236227" header="0.51181102362204722" footer="0.51181102362204722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EF94077-1652-4700-8AE7-40A2DEBA849A}">
  <sheetPr codeName="Gráf5"/>
  <sheetViews>
    <sheetView zoomScale="84" workbookViewId="0"/>
  </sheetViews>
  <pageMargins left="0.59055118110236227" right="0.59055118110236227" top="0.59055118110236227" bottom="0.59055118110236227" header="0.51181102362204722" footer="0.51181102362204722"/>
  <pageSetup orientation="landscape" horizontalDpi="300" verticalDpi="300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1120" name="Line 3">
          <a:extLst>
            <a:ext uri="{FF2B5EF4-FFF2-40B4-BE49-F238E27FC236}">
              <a16:creationId xmlns:a16="http://schemas.microsoft.com/office/drawing/2014/main" id="{C60E6056-2177-BDF8-F0BF-0FBDDD17605D}"/>
            </a:ext>
          </a:extLst>
        </xdr:cNvPr>
        <xdr:cNvSpPr>
          <a:spLocks noChangeShapeType="1"/>
        </xdr:cNvSpPr>
      </xdr:nvSpPr>
      <xdr:spPr bwMode="auto">
        <a:xfrm>
          <a:off x="3324225" y="0"/>
          <a:ext cx="868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295275</xdr:rowOff>
        </xdr:from>
        <xdr:to>
          <xdr:col>0</xdr:col>
          <xdr:colOff>2438400</xdr:colOff>
          <xdr:row>2</xdr:row>
          <xdr:rowOff>66675</xdr:rowOff>
        </xdr:to>
        <xdr:sp macro="" textlink="">
          <xdr:nvSpPr>
            <xdr:cNvPr id="1025" name="Figura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868D7F-FD55-0DEF-1C22-1E08594EE1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533400</xdr:colOff>
      <xdr:row>39</xdr:row>
      <xdr:rowOff>0</xdr:rowOff>
    </xdr:to>
    <xdr:graphicFrame macro="">
      <xdr:nvGraphicFramePr>
        <xdr:cNvPr id="4100" name="Gráfico 1">
          <a:extLst>
            <a:ext uri="{FF2B5EF4-FFF2-40B4-BE49-F238E27FC236}">
              <a16:creationId xmlns:a16="http://schemas.microsoft.com/office/drawing/2014/main" id="{1851C26C-EC5E-5708-4A66-63897AB23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867775" cy="65817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8B96B252-9ED3-8477-C661-950D3009AA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0.68725</cdr:x>
      <cdr:y>0.72625</cdr:y>
    </cdr:from>
    <cdr:to>
      <cdr:x>0.90525</cdr:x>
      <cdr:y>0.868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4378" y="4780014"/>
          <a:ext cx="1933175" cy="932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O gráfico mostra a porcentagem gasta com cada categoria de despesa no ano todo, baseado na última coluna de totais.</a:t>
          </a:r>
        </a:p>
      </cdr:txBody>
    </cdr:sp>
  </cdr:relSizeAnchor>
  <cdr:relSizeAnchor xmlns:cdr="http://schemas.openxmlformats.org/drawingml/2006/chartDrawing">
    <cdr:from>
      <cdr:x>0.50646</cdr:x>
      <cdr:y>0.49898</cdr:y>
    </cdr:from>
    <cdr:to>
      <cdr:x>0.50854</cdr:x>
      <cdr:y>0.52277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131" y="3284205"/>
          <a:ext cx="18530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t-B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17</xdr:row>
      <xdr:rowOff>0</xdr:rowOff>
    </xdr:to>
    <xdr:graphicFrame macro="">
      <xdr:nvGraphicFramePr>
        <xdr:cNvPr id="2073" name="Gráfico 1">
          <a:extLst>
            <a:ext uri="{FF2B5EF4-FFF2-40B4-BE49-F238E27FC236}">
              <a16:creationId xmlns:a16="http://schemas.microsoft.com/office/drawing/2014/main" id="{B4D36F03-D628-42B9-DEB8-BC36B5C93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19</xdr:col>
      <xdr:colOff>0</xdr:colOff>
      <xdr:row>17</xdr:row>
      <xdr:rowOff>0</xdr:rowOff>
    </xdr:to>
    <xdr:graphicFrame macro="">
      <xdr:nvGraphicFramePr>
        <xdr:cNvPr id="2074" name="Gráfico 2">
          <a:extLst>
            <a:ext uri="{FF2B5EF4-FFF2-40B4-BE49-F238E27FC236}">
              <a16:creationId xmlns:a16="http://schemas.microsoft.com/office/drawing/2014/main" id="{99513A5F-BBFA-E6CD-3F53-650B0CBBA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2075" name="Gráfico 3">
          <a:extLst>
            <a:ext uri="{FF2B5EF4-FFF2-40B4-BE49-F238E27FC236}">
              <a16:creationId xmlns:a16="http://schemas.microsoft.com/office/drawing/2014/main" id="{1ED97A7C-46ED-F985-9796-AFC270560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2076" name="Gráfico 4">
          <a:extLst>
            <a:ext uri="{FF2B5EF4-FFF2-40B4-BE49-F238E27FC236}">
              <a16:creationId xmlns:a16="http://schemas.microsoft.com/office/drawing/2014/main" id="{9EA01BB1-D8DE-5D0F-9EAA-2A48014A5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9</xdr:col>
      <xdr:colOff>0</xdr:colOff>
      <xdr:row>56</xdr:row>
      <xdr:rowOff>0</xdr:rowOff>
    </xdr:to>
    <xdr:graphicFrame macro="">
      <xdr:nvGraphicFramePr>
        <xdr:cNvPr id="2077" name="Gráfico 5">
          <a:extLst>
            <a:ext uri="{FF2B5EF4-FFF2-40B4-BE49-F238E27FC236}">
              <a16:creationId xmlns:a16="http://schemas.microsoft.com/office/drawing/2014/main" id="{07C13983-5C2C-CC00-D967-89673CFB2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19</xdr:col>
      <xdr:colOff>0</xdr:colOff>
      <xdr:row>56</xdr:row>
      <xdr:rowOff>0</xdr:rowOff>
    </xdr:to>
    <xdr:graphicFrame macro="">
      <xdr:nvGraphicFramePr>
        <xdr:cNvPr id="2078" name="Gráfico 6">
          <a:extLst>
            <a:ext uri="{FF2B5EF4-FFF2-40B4-BE49-F238E27FC236}">
              <a16:creationId xmlns:a16="http://schemas.microsoft.com/office/drawing/2014/main" id="{F782B5ED-FBE0-BB85-21DE-3A7ACABF0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9</xdr:col>
      <xdr:colOff>0</xdr:colOff>
      <xdr:row>76</xdr:row>
      <xdr:rowOff>0</xdr:rowOff>
    </xdr:to>
    <xdr:graphicFrame macro="">
      <xdr:nvGraphicFramePr>
        <xdr:cNvPr id="2079" name="Gráfico 7">
          <a:extLst>
            <a:ext uri="{FF2B5EF4-FFF2-40B4-BE49-F238E27FC236}">
              <a16:creationId xmlns:a16="http://schemas.microsoft.com/office/drawing/2014/main" id="{29FE1D10-5FF6-DE43-2DF7-DD9DD7A82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59</xdr:row>
      <xdr:rowOff>0</xdr:rowOff>
    </xdr:from>
    <xdr:to>
      <xdr:col>19</xdr:col>
      <xdr:colOff>0</xdr:colOff>
      <xdr:row>76</xdr:row>
      <xdr:rowOff>0</xdr:rowOff>
    </xdr:to>
    <xdr:graphicFrame macro="">
      <xdr:nvGraphicFramePr>
        <xdr:cNvPr id="2080" name="Gráfico 8">
          <a:extLst>
            <a:ext uri="{FF2B5EF4-FFF2-40B4-BE49-F238E27FC236}">
              <a16:creationId xmlns:a16="http://schemas.microsoft.com/office/drawing/2014/main" id="{62F6E1E7-BB20-85C3-D52C-0DA46772B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867775" cy="65817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98FCAE3-9792-DEB6-84AF-948783F7F9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0251-7923-4D67-8317-43BFD90A7E30}">
  <sheetPr codeName="Plan6"/>
  <dimension ref="A1:B18"/>
  <sheetViews>
    <sheetView showGridLines="0" workbookViewId="0"/>
  </sheetViews>
  <sheetFormatPr defaultRowHeight="12.75"/>
  <cols>
    <col min="1" max="1" width="3.42578125" customWidth="1"/>
  </cols>
  <sheetData>
    <row r="1" spans="1:2" ht="15.75">
      <c r="A1" s="1" t="s">
        <v>0</v>
      </c>
    </row>
    <row r="3" spans="1:2">
      <c r="A3" s="3" t="s">
        <v>1</v>
      </c>
      <c r="B3" s="2" t="s">
        <v>2</v>
      </c>
    </row>
    <row r="4" spans="1:2">
      <c r="B4" t="s">
        <v>3</v>
      </c>
    </row>
    <row r="5" spans="1:2">
      <c r="B5" t="s">
        <v>4</v>
      </c>
    </row>
    <row r="7" spans="1:2">
      <c r="A7" s="3" t="s">
        <v>1</v>
      </c>
      <c r="B7" s="2" t="s">
        <v>5</v>
      </c>
    </row>
    <row r="8" spans="1:2">
      <c r="B8" t="s">
        <v>6</v>
      </c>
    </row>
    <row r="9" spans="1:2">
      <c r="B9" t="s">
        <v>7</v>
      </c>
    </row>
    <row r="10" spans="1:2">
      <c r="B10" t="s">
        <v>8</v>
      </c>
    </row>
    <row r="12" spans="1:2">
      <c r="A12" s="3" t="s">
        <v>1</v>
      </c>
      <c r="B12" s="2" t="s">
        <v>9</v>
      </c>
    </row>
    <row r="13" spans="1:2">
      <c r="B13" t="s">
        <v>10</v>
      </c>
    </row>
    <row r="14" spans="1:2">
      <c r="B14" t="s">
        <v>11</v>
      </c>
    </row>
    <row r="16" spans="1:2">
      <c r="A16" s="3" t="s">
        <v>1</v>
      </c>
      <c r="B16" s="2" t="s">
        <v>12</v>
      </c>
    </row>
    <row r="17" spans="2:2">
      <c r="B17" t="s">
        <v>13</v>
      </c>
    </row>
    <row r="18" spans="2:2">
      <c r="B18" t="s">
        <v>14</v>
      </c>
    </row>
  </sheetData>
  <phoneticPr fontId="8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115F-DAE7-4C7C-AC97-5F1E8F19016E}">
  <sheetPr transitionEntry="1" codeName="Plan1">
    <outlinePr applyStyles="1" summaryBelow="0"/>
    <pageSetUpPr fitToPage="1"/>
  </sheetPr>
  <dimension ref="A1:AG133"/>
  <sheetViews>
    <sheetView showGridLines="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C1" sqref="C1"/>
    </sheetView>
  </sheetViews>
  <sheetFormatPr defaultColWidth="11.42578125" defaultRowHeight="12.75" outlineLevelRow="1"/>
  <cols>
    <col min="1" max="1" width="38.5703125" style="72" bestFit="1" customWidth="1"/>
    <col min="2" max="3" width="11.28515625" style="72" bestFit="1" customWidth="1"/>
    <col min="4" max="13" width="10.7109375" style="72" customWidth="1"/>
    <col min="14" max="14" width="11.85546875" style="72" bestFit="1" customWidth="1"/>
    <col min="15" max="15" width="2.7109375" style="72" customWidth="1"/>
    <col min="16" max="16" width="3.7109375" style="72" customWidth="1"/>
    <col min="17" max="16384" width="11.42578125" style="72"/>
  </cols>
  <sheetData>
    <row r="1" spans="1:29" s="62" customFormat="1" ht="32.25" hidden="1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3" spans="1:29" s="68" customFormat="1" ht="13.5" thickBot="1">
      <c r="A3" s="65"/>
      <c r="B3" s="66" t="s">
        <v>15</v>
      </c>
      <c r="C3" s="66" t="s">
        <v>16</v>
      </c>
      <c r="D3" s="66" t="s">
        <v>17</v>
      </c>
      <c r="E3" s="66" t="s">
        <v>18</v>
      </c>
      <c r="F3" s="66" t="s">
        <v>19</v>
      </c>
      <c r="G3" s="66" t="s">
        <v>20</v>
      </c>
      <c r="H3" s="66" t="s">
        <v>21</v>
      </c>
      <c r="I3" s="66" t="s">
        <v>22</v>
      </c>
      <c r="J3" s="66" t="s">
        <v>23</v>
      </c>
      <c r="K3" s="66" t="s">
        <v>24</v>
      </c>
      <c r="L3" s="66" t="s">
        <v>25</v>
      </c>
      <c r="M3" s="66" t="s">
        <v>26</v>
      </c>
      <c r="N3" s="66" t="s">
        <v>27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</row>
    <row r="4" spans="1:29" s="64" customFormat="1" outlineLevel="1">
      <c r="A4" s="69" t="s">
        <v>28</v>
      </c>
      <c r="B4" s="70">
        <f>SUM(B5:B12)</f>
        <v>0</v>
      </c>
      <c r="C4" s="70">
        <f t="shared" ref="C4:M4" si="0">SUM(C5:C12)</f>
        <v>0</v>
      </c>
      <c r="D4" s="70">
        <f t="shared" si="0"/>
        <v>0</v>
      </c>
      <c r="E4" s="70">
        <f t="shared" si="0"/>
        <v>0</v>
      </c>
      <c r="F4" s="70">
        <f t="shared" si="0"/>
        <v>0</v>
      </c>
      <c r="G4" s="70">
        <f t="shared" si="0"/>
        <v>0</v>
      </c>
      <c r="H4" s="70">
        <f t="shared" si="0"/>
        <v>0</v>
      </c>
      <c r="I4" s="70">
        <f t="shared" si="0"/>
        <v>0</v>
      </c>
      <c r="J4" s="70">
        <f t="shared" si="0"/>
        <v>0</v>
      </c>
      <c r="K4" s="70">
        <f t="shared" si="0"/>
        <v>0</v>
      </c>
      <c r="L4" s="70">
        <f t="shared" si="0"/>
        <v>0</v>
      </c>
      <c r="M4" s="70">
        <f t="shared" si="0"/>
        <v>0</v>
      </c>
      <c r="N4" s="71">
        <f>SUM(N5:N13)</f>
        <v>0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</row>
    <row r="5" spans="1:29" outlineLevel="1">
      <c r="A5" s="73" t="s">
        <v>29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6">
        <f t="shared" ref="N5:N11" si="1">SUM(B5:M5)</f>
        <v>0</v>
      </c>
    </row>
    <row r="6" spans="1:29" outlineLevel="1">
      <c r="A6" s="73" t="s">
        <v>30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6">
        <f t="shared" si="1"/>
        <v>0</v>
      </c>
    </row>
    <row r="7" spans="1:29" outlineLevel="1">
      <c r="A7" s="73" t="s">
        <v>31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6">
        <f t="shared" si="1"/>
        <v>0</v>
      </c>
    </row>
    <row r="8" spans="1:29" outlineLevel="1">
      <c r="A8" s="73" t="s">
        <v>32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6">
        <f t="shared" si="1"/>
        <v>0</v>
      </c>
    </row>
    <row r="9" spans="1:29" outlineLevel="1">
      <c r="A9" s="73" t="s">
        <v>33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>
        <f t="shared" si="1"/>
        <v>0</v>
      </c>
    </row>
    <row r="10" spans="1:29" outlineLevel="1">
      <c r="A10" s="73" t="s">
        <v>34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6">
        <f t="shared" si="1"/>
        <v>0</v>
      </c>
    </row>
    <row r="11" spans="1:29" outlineLevel="1">
      <c r="A11" s="73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6">
        <f t="shared" si="1"/>
        <v>0</v>
      </c>
    </row>
    <row r="12" spans="1:29" ht="13.5" outlineLevel="1" thickBot="1">
      <c r="A12" s="77" t="s">
        <v>36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80">
        <f>SUM(B12:M12)</f>
        <v>0</v>
      </c>
    </row>
    <row r="13" spans="1:29" ht="13.5" thickBot="1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29" s="64" customFormat="1">
      <c r="A14" s="82" t="s">
        <v>37</v>
      </c>
      <c r="B14" s="83">
        <f t="shared" ref="B14:M14" si="2">SUM(B15:B31)</f>
        <v>0</v>
      </c>
      <c r="C14" s="83">
        <f t="shared" si="2"/>
        <v>0</v>
      </c>
      <c r="D14" s="83">
        <f t="shared" si="2"/>
        <v>0</v>
      </c>
      <c r="E14" s="83">
        <f t="shared" si="2"/>
        <v>0</v>
      </c>
      <c r="F14" s="83">
        <f t="shared" si="2"/>
        <v>0</v>
      </c>
      <c r="G14" s="83">
        <f t="shared" si="2"/>
        <v>0</v>
      </c>
      <c r="H14" s="83">
        <f t="shared" si="2"/>
        <v>0</v>
      </c>
      <c r="I14" s="83">
        <f t="shared" si="2"/>
        <v>0</v>
      </c>
      <c r="J14" s="83">
        <f t="shared" si="2"/>
        <v>0</v>
      </c>
      <c r="K14" s="83">
        <f t="shared" si="2"/>
        <v>0</v>
      </c>
      <c r="L14" s="83">
        <f t="shared" si="2"/>
        <v>0</v>
      </c>
      <c r="M14" s="83">
        <f t="shared" si="2"/>
        <v>0</v>
      </c>
      <c r="N14" s="84">
        <f>SUM(N15:N32)</f>
        <v>0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</row>
    <row r="15" spans="1:29" outlineLevel="1">
      <c r="A15" s="85" t="s">
        <v>38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6">
        <f t="shared" ref="N15:N31" si="3">SUM(B15:M15)</f>
        <v>0</v>
      </c>
    </row>
    <row r="16" spans="1:29" outlineLevel="1">
      <c r="A16" s="85" t="s">
        <v>39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6">
        <f t="shared" si="3"/>
        <v>0</v>
      </c>
    </row>
    <row r="17" spans="1:18" outlineLevel="1">
      <c r="A17" s="85" t="s">
        <v>40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6">
        <f t="shared" si="3"/>
        <v>0</v>
      </c>
    </row>
    <row r="18" spans="1:18" outlineLevel="1">
      <c r="A18" s="85" t="s">
        <v>41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6">
        <f t="shared" si="3"/>
        <v>0</v>
      </c>
      <c r="R18" s="86"/>
    </row>
    <row r="19" spans="1:18" outlineLevel="1">
      <c r="A19" s="85" t="s">
        <v>42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6">
        <f t="shared" si="3"/>
        <v>0</v>
      </c>
      <c r="R19" s="86"/>
    </row>
    <row r="20" spans="1:18" outlineLevel="1">
      <c r="A20" s="85" t="s">
        <v>43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6">
        <f t="shared" si="3"/>
        <v>0</v>
      </c>
      <c r="R20" s="86"/>
    </row>
    <row r="21" spans="1:18" outlineLevel="1">
      <c r="A21" s="85" t="s">
        <v>44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6">
        <f t="shared" si="3"/>
        <v>0</v>
      </c>
    </row>
    <row r="22" spans="1:18" outlineLevel="1">
      <c r="A22" s="85" t="s">
        <v>45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6">
        <f t="shared" si="3"/>
        <v>0</v>
      </c>
    </row>
    <row r="23" spans="1:18" outlineLevel="1">
      <c r="A23" s="85" t="s">
        <v>46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6">
        <f t="shared" si="3"/>
        <v>0</v>
      </c>
    </row>
    <row r="24" spans="1:18" outlineLevel="1">
      <c r="A24" s="85" t="s">
        <v>47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6">
        <f t="shared" si="3"/>
        <v>0</v>
      </c>
    </row>
    <row r="25" spans="1:18" outlineLevel="1">
      <c r="A25" s="85" t="s">
        <v>48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6">
        <f t="shared" si="3"/>
        <v>0</v>
      </c>
    </row>
    <row r="26" spans="1:18" outlineLevel="1">
      <c r="A26" s="85" t="s">
        <v>49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6">
        <f t="shared" si="3"/>
        <v>0</v>
      </c>
    </row>
    <row r="27" spans="1:18" outlineLevel="1">
      <c r="A27" s="85" t="s">
        <v>50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6">
        <f t="shared" si="3"/>
        <v>0</v>
      </c>
    </row>
    <row r="28" spans="1:18" outlineLevel="1">
      <c r="A28" s="85" t="s">
        <v>51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6">
        <f t="shared" si="3"/>
        <v>0</v>
      </c>
    </row>
    <row r="29" spans="1:18" outlineLevel="1">
      <c r="A29" s="85" t="s">
        <v>52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6">
        <f>SUM(B29:M29)</f>
        <v>0</v>
      </c>
    </row>
    <row r="30" spans="1:18" outlineLevel="1">
      <c r="A30" s="85" t="s">
        <v>53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6">
        <f t="shared" si="3"/>
        <v>0</v>
      </c>
    </row>
    <row r="31" spans="1:18" ht="13.5" outlineLevel="1" thickBot="1">
      <c r="A31" s="77" t="s">
        <v>54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6">
        <f t="shared" si="3"/>
        <v>0</v>
      </c>
    </row>
    <row r="32" spans="1:18" ht="13.5" thickBot="1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29" s="64" customFormat="1">
      <c r="A33" s="82" t="s">
        <v>55</v>
      </c>
      <c r="B33" s="83">
        <f t="shared" ref="B33:M33" si="4">SUM(B34:B53)</f>
        <v>0</v>
      </c>
      <c r="C33" s="83">
        <f t="shared" si="4"/>
        <v>0</v>
      </c>
      <c r="D33" s="83">
        <f t="shared" si="4"/>
        <v>0</v>
      </c>
      <c r="E33" s="83">
        <f t="shared" si="4"/>
        <v>0</v>
      </c>
      <c r="F33" s="83">
        <f t="shared" si="4"/>
        <v>0</v>
      </c>
      <c r="G33" s="83">
        <f t="shared" si="4"/>
        <v>0</v>
      </c>
      <c r="H33" s="83">
        <f t="shared" si="4"/>
        <v>0</v>
      </c>
      <c r="I33" s="83">
        <f t="shared" si="4"/>
        <v>0</v>
      </c>
      <c r="J33" s="83">
        <f t="shared" si="4"/>
        <v>0</v>
      </c>
      <c r="K33" s="83">
        <f t="shared" si="4"/>
        <v>0</v>
      </c>
      <c r="L33" s="83">
        <f t="shared" si="4"/>
        <v>0</v>
      </c>
      <c r="M33" s="83">
        <f t="shared" si="4"/>
        <v>0</v>
      </c>
      <c r="N33" s="84">
        <f>SUM(N34:N54)</f>
        <v>0</v>
      </c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</row>
    <row r="34" spans="1:29" outlineLevel="1">
      <c r="A34" s="87" t="s">
        <v>56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>
        <f t="shared" ref="N34:N53" si="5">SUM(B34:M34)</f>
        <v>0</v>
      </c>
    </row>
    <row r="35" spans="1:29" outlineLevel="1">
      <c r="A35" s="73" t="s">
        <v>57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6">
        <f t="shared" si="5"/>
        <v>0</v>
      </c>
    </row>
    <row r="36" spans="1:29" outlineLevel="1">
      <c r="A36" s="73" t="s">
        <v>58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>
        <f t="shared" si="5"/>
        <v>0</v>
      </c>
    </row>
    <row r="37" spans="1:29" outlineLevel="1">
      <c r="A37" s="73" t="s">
        <v>59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>
        <f t="shared" si="5"/>
        <v>0</v>
      </c>
    </row>
    <row r="38" spans="1:29" outlineLevel="1">
      <c r="A38" s="73" t="s">
        <v>60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>
        <f t="shared" si="5"/>
        <v>0</v>
      </c>
    </row>
    <row r="39" spans="1:29" outlineLevel="1">
      <c r="A39" s="73" t="s">
        <v>61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6">
        <f>SUM(B39:M39)</f>
        <v>0</v>
      </c>
    </row>
    <row r="40" spans="1:29" outlineLevel="1">
      <c r="A40" s="73" t="s">
        <v>62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>
        <f t="shared" si="5"/>
        <v>0</v>
      </c>
    </row>
    <row r="41" spans="1:29" outlineLevel="1">
      <c r="A41" s="73" t="s">
        <v>63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6">
        <f t="shared" si="5"/>
        <v>0</v>
      </c>
    </row>
    <row r="42" spans="1:29" outlineLevel="1">
      <c r="A42" s="73" t="s">
        <v>64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>
        <f t="shared" si="5"/>
        <v>0</v>
      </c>
    </row>
    <row r="43" spans="1:29" outlineLevel="1">
      <c r="A43" s="73" t="s">
        <v>65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>
        <f t="shared" si="5"/>
        <v>0</v>
      </c>
    </row>
    <row r="44" spans="1:29" outlineLevel="1">
      <c r="A44" s="73" t="s">
        <v>66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>
        <f t="shared" si="5"/>
        <v>0</v>
      </c>
    </row>
    <row r="45" spans="1:29" outlineLevel="1">
      <c r="A45" s="73" t="s">
        <v>67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6">
        <f t="shared" si="5"/>
        <v>0</v>
      </c>
    </row>
    <row r="46" spans="1:29" outlineLevel="1">
      <c r="A46" s="73" t="s">
        <v>68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>
        <f t="shared" si="5"/>
        <v>0</v>
      </c>
    </row>
    <row r="47" spans="1:29" outlineLevel="1">
      <c r="A47" s="73" t="s">
        <v>69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6">
        <f t="shared" si="5"/>
        <v>0</v>
      </c>
    </row>
    <row r="48" spans="1:29" outlineLevel="1">
      <c r="A48" s="73" t="s">
        <v>70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>
        <f t="shared" si="5"/>
        <v>0</v>
      </c>
    </row>
    <row r="49" spans="1:29" outlineLevel="1">
      <c r="A49" s="73" t="s">
        <v>71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>
        <f t="shared" si="5"/>
        <v>0</v>
      </c>
    </row>
    <row r="50" spans="1:29" outlineLevel="1">
      <c r="A50" s="73" t="s">
        <v>72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>
        <f t="shared" si="5"/>
        <v>0</v>
      </c>
    </row>
    <row r="51" spans="1:29" outlineLevel="1">
      <c r="A51" s="73" t="s">
        <v>73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>
        <f>SUM(B51:M51)</f>
        <v>0</v>
      </c>
    </row>
    <row r="52" spans="1:29" outlineLevel="1">
      <c r="A52" s="73" t="s">
        <v>74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>
        <f t="shared" si="5"/>
        <v>0</v>
      </c>
    </row>
    <row r="53" spans="1:29" ht="13.5" outlineLevel="1" thickBot="1">
      <c r="A53" s="77" t="s">
        <v>75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80">
        <f t="shared" si="5"/>
        <v>0</v>
      </c>
    </row>
    <row r="54" spans="1:29" ht="13.5" thickBot="1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29" s="64" customFormat="1">
      <c r="A55" s="82" t="s">
        <v>76</v>
      </c>
      <c r="B55" s="83">
        <f>SUM(B56:B60)</f>
        <v>0</v>
      </c>
      <c r="C55" s="83">
        <f t="shared" ref="C55:M55" si="6">SUM(C56:C60)</f>
        <v>0</v>
      </c>
      <c r="D55" s="83">
        <f t="shared" si="6"/>
        <v>0</v>
      </c>
      <c r="E55" s="83">
        <f t="shared" si="6"/>
        <v>0</v>
      </c>
      <c r="F55" s="83">
        <f t="shared" si="6"/>
        <v>0</v>
      </c>
      <c r="G55" s="83">
        <f t="shared" si="6"/>
        <v>0</v>
      </c>
      <c r="H55" s="83">
        <f t="shared" si="6"/>
        <v>0</v>
      </c>
      <c r="I55" s="83">
        <f t="shared" si="6"/>
        <v>0</v>
      </c>
      <c r="J55" s="83">
        <f t="shared" si="6"/>
        <v>0</v>
      </c>
      <c r="K55" s="83">
        <f t="shared" si="6"/>
        <v>0</v>
      </c>
      <c r="L55" s="83">
        <f t="shared" si="6"/>
        <v>0</v>
      </c>
      <c r="M55" s="83">
        <f t="shared" si="6"/>
        <v>0</v>
      </c>
      <c r="N55" s="84">
        <f t="shared" ref="N55:N60" si="7">SUM(B55:M55)</f>
        <v>0</v>
      </c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 spans="1:29" outlineLevel="1">
      <c r="A56" s="73" t="s">
        <v>77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6">
        <f t="shared" si="7"/>
        <v>0</v>
      </c>
    </row>
    <row r="57" spans="1:29" outlineLevel="1">
      <c r="A57" s="73" t="s">
        <v>78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6">
        <f t="shared" si="7"/>
        <v>0</v>
      </c>
    </row>
    <row r="58" spans="1:29" outlineLevel="1">
      <c r="A58" s="73" t="s">
        <v>79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6">
        <f t="shared" si="7"/>
        <v>0</v>
      </c>
    </row>
    <row r="59" spans="1:29" outlineLevel="1">
      <c r="A59" s="73" t="s">
        <v>80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6">
        <f t="shared" si="7"/>
        <v>0</v>
      </c>
    </row>
    <row r="60" spans="1:29" ht="13.5" outlineLevel="1" thickBot="1">
      <c r="A60" s="77" t="s">
        <v>36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80">
        <f t="shared" si="7"/>
        <v>0</v>
      </c>
    </row>
    <row r="61" spans="1:29" ht="13.5" thickBot="1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29" s="64" customFormat="1">
      <c r="A62" s="82" t="s">
        <v>81</v>
      </c>
      <c r="B62" s="83">
        <f t="shared" ref="B62:M62" si="8">SUM(B63:B66)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  <c r="H62" s="83">
        <f t="shared" si="8"/>
        <v>0</v>
      </c>
      <c r="I62" s="83">
        <f t="shared" si="8"/>
        <v>0</v>
      </c>
      <c r="J62" s="83">
        <f t="shared" si="8"/>
        <v>0</v>
      </c>
      <c r="K62" s="83">
        <f t="shared" si="8"/>
        <v>0</v>
      </c>
      <c r="L62" s="83">
        <f t="shared" si="8"/>
        <v>0</v>
      </c>
      <c r="M62" s="83">
        <f t="shared" si="8"/>
        <v>0</v>
      </c>
      <c r="N62" s="84">
        <f>SUM(B62:M62)</f>
        <v>0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 spans="1:29" outlineLevel="1">
      <c r="A63" s="85" t="s">
        <v>82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6">
        <f>SUM(B63:M63)</f>
        <v>0</v>
      </c>
    </row>
    <row r="64" spans="1:29" outlineLevel="1">
      <c r="A64" s="85" t="s">
        <v>83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6">
        <f>SUM(B64:M64)</f>
        <v>0</v>
      </c>
    </row>
    <row r="65" spans="1:33" outlineLevel="1">
      <c r="A65" s="85" t="s">
        <v>84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6">
        <f>SUM(B65:M65)</f>
        <v>0</v>
      </c>
    </row>
    <row r="66" spans="1:33" ht="13.5" outlineLevel="1" thickBot="1">
      <c r="A66" s="77" t="s">
        <v>36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6">
        <f>SUM(B66:M66)</f>
        <v>0</v>
      </c>
    </row>
    <row r="67" spans="1:33" ht="13.5" thickBot="1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1:33" s="64" customFormat="1">
      <c r="A68" s="82" t="s">
        <v>85</v>
      </c>
      <c r="B68" s="83">
        <f>SUM(B69:B84)</f>
        <v>0</v>
      </c>
      <c r="C68" s="83">
        <f t="shared" ref="C68:M68" si="9">SUM(C69:C84)</f>
        <v>0</v>
      </c>
      <c r="D68" s="83">
        <f t="shared" si="9"/>
        <v>0</v>
      </c>
      <c r="E68" s="83">
        <f t="shared" si="9"/>
        <v>0</v>
      </c>
      <c r="F68" s="83">
        <f t="shared" si="9"/>
        <v>0</v>
      </c>
      <c r="G68" s="83">
        <f t="shared" si="9"/>
        <v>0</v>
      </c>
      <c r="H68" s="83">
        <f t="shared" si="9"/>
        <v>0</v>
      </c>
      <c r="I68" s="83">
        <f t="shared" si="9"/>
        <v>0</v>
      </c>
      <c r="J68" s="83">
        <f t="shared" si="9"/>
        <v>0</v>
      </c>
      <c r="K68" s="83">
        <f t="shared" si="9"/>
        <v>0</v>
      </c>
      <c r="L68" s="83">
        <f t="shared" si="9"/>
        <v>0</v>
      </c>
      <c r="M68" s="83">
        <f t="shared" si="9"/>
        <v>0</v>
      </c>
      <c r="N68" s="84">
        <f t="shared" ref="N68:N84" si="10">SUM(B68:M68)</f>
        <v>0</v>
      </c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</row>
    <row r="69" spans="1:33" outlineLevel="1">
      <c r="A69" s="85" t="s">
        <v>86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6">
        <f t="shared" si="10"/>
        <v>0</v>
      </c>
    </row>
    <row r="70" spans="1:33" outlineLevel="1">
      <c r="A70" s="85" t="s">
        <v>87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6">
        <f t="shared" si="10"/>
        <v>0</v>
      </c>
    </row>
    <row r="71" spans="1:33" outlineLevel="1">
      <c r="A71" s="85" t="s">
        <v>87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6">
        <f t="shared" si="10"/>
        <v>0</v>
      </c>
    </row>
    <row r="72" spans="1:33" outlineLevel="1">
      <c r="A72" s="85" t="s">
        <v>87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6">
        <f t="shared" si="10"/>
        <v>0</v>
      </c>
    </row>
    <row r="73" spans="1:33" outlineLevel="1">
      <c r="A73" s="85" t="s">
        <v>88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6">
        <f t="shared" si="10"/>
        <v>0</v>
      </c>
    </row>
    <row r="74" spans="1:33" outlineLevel="1">
      <c r="A74" s="85" t="s">
        <v>89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6">
        <f t="shared" si="10"/>
        <v>0</v>
      </c>
    </row>
    <row r="75" spans="1:33" outlineLevel="1">
      <c r="A75" s="85" t="s">
        <v>90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6">
        <f t="shared" si="10"/>
        <v>0</v>
      </c>
    </row>
    <row r="76" spans="1:33" outlineLevel="1">
      <c r="A76" s="85" t="s">
        <v>91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6">
        <f t="shared" si="10"/>
        <v>0</v>
      </c>
    </row>
    <row r="77" spans="1:33" outlineLevel="1">
      <c r="A77" s="85" t="s">
        <v>92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6">
        <f t="shared" si="10"/>
        <v>0</v>
      </c>
    </row>
    <row r="78" spans="1:33" outlineLevel="1">
      <c r="A78" s="85" t="s">
        <v>93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6">
        <f t="shared" si="10"/>
        <v>0</v>
      </c>
    </row>
    <row r="79" spans="1:33" outlineLevel="1">
      <c r="A79" s="85" t="s">
        <v>94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6">
        <f t="shared" si="10"/>
        <v>0</v>
      </c>
    </row>
    <row r="80" spans="1:33" outlineLevel="1">
      <c r="A80" s="85" t="s">
        <v>94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6">
        <f t="shared" si="10"/>
        <v>0</v>
      </c>
    </row>
    <row r="81" spans="1:33" outlineLevel="1">
      <c r="A81" s="85" t="s">
        <v>95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6">
        <f t="shared" si="10"/>
        <v>0</v>
      </c>
    </row>
    <row r="82" spans="1:33" outlineLevel="1">
      <c r="A82" s="85" t="s">
        <v>95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6">
        <f t="shared" si="10"/>
        <v>0</v>
      </c>
    </row>
    <row r="83" spans="1:33" outlineLevel="1">
      <c r="A83" s="87" t="s">
        <v>96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6">
        <f t="shared" si="10"/>
        <v>0</v>
      </c>
    </row>
    <row r="84" spans="1:33" outlineLevel="1">
      <c r="A84" s="73" t="s">
        <v>36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6">
        <f t="shared" si="10"/>
        <v>0</v>
      </c>
    </row>
    <row r="85" spans="1:33" ht="13.5" thickBot="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</row>
    <row r="86" spans="1:33" s="64" customFormat="1">
      <c r="A86" s="82" t="s">
        <v>97</v>
      </c>
      <c r="B86" s="83">
        <f t="shared" ref="B86:M86" si="11">SUM(B87:B94)</f>
        <v>0</v>
      </c>
      <c r="C86" s="83">
        <f t="shared" si="11"/>
        <v>0</v>
      </c>
      <c r="D86" s="83">
        <f t="shared" si="11"/>
        <v>0</v>
      </c>
      <c r="E86" s="83">
        <f t="shared" si="11"/>
        <v>0</v>
      </c>
      <c r="F86" s="83">
        <f t="shared" si="11"/>
        <v>0</v>
      </c>
      <c r="G86" s="83">
        <f t="shared" si="11"/>
        <v>0</v>
      </c>
      <c r="H86" s="83">
        <f t="shared" si="11"/>
        <v>0</v>
      </c>
      <c r="I86" s="83">
        <f t="shared" si="11"/>
        <v>0</v>
      </c>
      <c r="J86" s="83">
        <f t="shared" si="11"/>
        <v>0</v>
      </c>
      <c r="K86" s="83">
        <f t="shared" si="11"/>
        <v>0</v>
      </c>
      <c r="L86" s="83">
        <f t="shared" si="11"/>
        <v>0</v>
      </c>
      <c r="M86" s="83">
        <f t="shared" si="11"/>
        <v>0</v>
      </c>
      <c r="N86" s="84">
        <f t="shared" ref="N86:N100" si="12">SUM(B86:M86)</f>
        <v>0</v>
      </c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</row>
    <row r="87" spans="1:33" outlineLevel="1">
      <c r="A87" s="73" t="s">
        <v>98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6">
        <f t="shared" si="12"/>
        <v>0</v>
      </c>
    </row>
    <row r="88" spans="1:33" outlineLevel="1">
      <c r="A88" s="73" t="s">
        <v>99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6">
        <f t="shared" si="12"/>
        <v>0</v>
      </c>
    </row>
    <row r="89" spans="1:33" outlineLevel="1">
      <c r="A89" s="73" t="s">
        <v>100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6">
        <f t="shared" si="12"/>
        <v>0</v>
      </c>
    </row>
    <row r="90" spans="1:33" outlineLevel="1">
      <c r="A90" s="73" t="s">
        <v>101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6">
        <f t="shared" si="12"/>
        <v>0</v>
      </c>
    </row>
    <row r="91" spans="1:33" outlineLevel="1">
      <c r="A91" s="73" t="s">
        <v>102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6">
        <f t="shared" si="12"/>
        <v>0</v>
      </c>
    </row>
    <row r="92" spans="1:33" outlineLevel="1">
      <c r="A92" s="73" t="s">
        <v>103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6">
        <f t="shared" si="12"/>
        <v>0</v>
      </c>
    </row>
    <row r="93" spans="1:33" outlineLevel="1">
      <c r="A93" s="73" t="s">
        <v>104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6">
        <f t="shared" si="12"/>
        <v>0</v>
      </c>
    </row>
    <row r="94" spans="1:33" outlineLevel="1">
      <c r="A94" s="73" t="s">
        <v>105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6">
        <f t="shared" si="12"/>
        <v>0</v>
      </c>
    </row>
    <row r="95" spans="1:33" s="88" customFormat="1" ht="13.5" thickBot="1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</row>
    <row r="96" spans="1:33">
      <c r="A96" s="82" t="s">
        <v>106</v>
      </c>
      <c r="B96" s="83">
        <f t="shared" ref="B96:M96" si="13">SUM(B97:B100)</f>
        <v>0</v>
      </c>
      <c r="C96" s="83">
        <f t="shared" si="13"/>
        <v>0</v>
      </c>
      <c r="D96" s="83">
        <f t="shared" si="13"/>
        <v>0</v>
      </c>
      <c r="E96" s="83">
        <f t="shared" si="13"/>
        <v>0</v>
      </c>
      <c r="F96" s="83">
        <f t="shared" si="13"/>
        <v>0</v>
      </c>
      <c r="G96" s="83">
        <f t="shared" si="13"/>
        <v>0</v>
      </c>
      <c r="H96" s="83">
        <f t="shared" si="13"/>
        <v>0</v>
      </c>
      <c r="I96" s="83">
        <f t="shared" si="13"/>
        <v>0</v>
      </c>
      <c r="J96" s="83">
        <f t="shared" si="13"/>
        <v>0</v>
      </c>
      <c r="K96" s="83">
        <f t="shared" si="13"/>
        <v>0</v>
      </c>
      <c r="L96" s="83">
        <f t="shared" si="13"/>
        <v>0</v>
      </c>
      <c r="M96" s="83">
        <f t="shared" si="13"/>
        <v>0</v>
      </c>
      <c r="N96" s="84">
        <f>SUM(B96:M96)</f>
        <v>0</v>
      </c>
    </row>
    <row r="97" spans="1:14" outlineLevel="1">
      <c r="A97" s="85" t="s">
        <v>107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6">
        <f t="shared" si="12"/>
        <v>0</v>
      </c>
    </row>
    <row r="98" spans="1:14" outlineLevel="1">
      <c r="A98" s="85" t="s">
        <v>108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6">
        <f t="shared" si="12"/>
        <v>0</v>
      </c>
    </row>
    <row r="99" spans="1:14" outlineLevel="1">
      <c r="A99" s="85" t="s">
        <v>109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6">
        <f t="shared" si="12"/>
        <v>0</v>
      </c>
    </row>
    <row r="100" spans="1:14" outlineLevel="1">
      <c r="A100" s="85" t="s">
        <v>110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6">
        <f t="shared" si="12"/>
        <v>0</v>
      </c>
    </row>
    <row r="101" spans="1:14" ht="13.5" thickBot="1"/>
    <row r="102" spans="1:14">
      <c r="A102" s="82" t="s">
        <v>111</v>
      </c>
      <c r="B102" s="83">
        <f t="shared" ref="B102:M102" si="14">SUM(B103:B111)</f>
        <v>0</v>
      </c>
      <c r="C102" s="83">
        <f t="shared" si="14"/>
        <v>0</v>
      </c>
      <c r="D102" s="83">
        <f t="shared" si="14"/>
        <v>0</v>
      </c>
      <c r="E102" s="83">
        <f t="shared" si="14"/>
        <v>0</v>
      </c>
      <c r="F102" s="83">
        <f t="shared" si="14"/>
        <v>0</v>
      </c>
      <c r="G102" s="83">
        <f t="shared" si="14"/>
        <v>0</v>
      </c>
      <c r="H102" s="83">
        <f t="shared" si="14"/>
        <v>0</v>
      </c>
      <c r="I102" s="83">
        <f t="shared" si="14"/>
        <v>0</v>
      </c>
      <c r="J102" s="83">
        <f t="shared" si="14"/>
        <v>0</v>
      </c>
      <c r="K102" s="83">
        <f t="shared" si="14"/>
        <v>0</v>
      </c>
      <c r="L102" s="83">
        <f t="shared" si="14"/>
        <v>0</v>
      </c>
      <c r="M102" s="83">
        <f t="shared" si="14"/>
        <v>0</v>
      </c>
      <c r="N102" s="84">
        <f>SUM(B102:M102)</f>
        <v>0</v>
      </c>
    </row>
    <row r="103" spans="1:14" outlineLevel="1">
      <c r="A103" s="85" t="s">
        <v>112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6">
        <f t="shared" ref="N103:N111" si="15">SUM(B103:M103)</f>
        <v>0</v>
      </c>
    </row>
    <row r="104" spans="1:14" outlineLevel="1">
      <c r="A104" s="85" t="s">
        <v>113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6">
        <f>SUM(B104:M104)</f>
        <v>0</v>
      </c>
    </row>
    <row r="105" spans="1:14" outlineLevel="1">
      <c r="A105" s="73" t="s">
        <v>114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6">
        <f t="shared" si="15"/>
        <v>0</v>
      </c>
    </row>
    <row r="106" spans="1:14" outlineLevel="1">
      <c r="A106" s="73" t="s">
        <v>115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6">
        <f t="shared" si="15"/>
        <v>0</v>
      </c>
    </row>
    <row r="107" spans="1:14" outlineLevel="1">
      <c r="A107" s="73" t="s">
        <v>116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6">
        <f t="shared" si="15"/>
        <v>0</v>
      </c>
    </row>
    <row r="108" spans="1:14" outlineLevel="1">
      <c r="A108" s="73" t="s">
        <v>117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6">
        <f t="shared" si="15"/>
        <v>0</v>
      </c>
    </row>
    <row r="109" spans="1:14" outlineLevel="1">
      <c r="A109" s="73" t="s">
        <v>118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6">
        <f t="shared" si="15"/>
        <v>0</v>
      </c>
    </row>
    <row r="110" spans="1:14" outlineLevel="1">
      <c r="A110" s="73" t="s">
        <v>119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6">
        <f t="shared" si="15"/>
        <v>0</v>
      </c>
    </row>
    <row r="111" spans="1:14" ht="13.5" outlineLevel="1" thickBot="1">
      <c r="A111" s="77" t="s">
        <v>36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80">
        <f t="shared" si="15"/>
        <v>0</v>
      </c>
    </row>
    <row r="113" spans="1:14">
      <c r="A113" s="63" t="s">
        <v>120</v>
      </c>
      <c r="B113" s="86"/>
      <c r="C113" s="86"/>
    </row>
    <row r="114" spans="1:14" ht="13.5" thickBot="1">
      <c r="A114" s="91" t="s">
        <v>121</v>
      </c>
      <c r="B114" s="92" t="s">
        <v>15</v>
      </c>
      <c r="C114" s="92" t="s">
        <v>16</v>
      </c>
      <c r="D114" s="92" t="s">
        <v>17</v>
      </c>
      <c r="E114" s="92" t="s">
        <v>18</v>
      </c>
      <c r="F114" s="92" t="s">
        <v>19</v>
      </c>
      <c r="G114" s="92" t="s">
        <v>20</v>
      </c>
      <c r="H114" s="92" t="s">
        <v>21</v>
      </c>
      <c r="I114" s="92" t="s">
        <v>22</v>
      </c>
      <c r="J114" s="92" t="s">
        <v>23</v>
      </c>
      <c r="K114" s="92" t="s">
        <v>24</v>
      </c>
      <c r="L114" s="92" t="s">
        <v>25</v>
      </c>
      <c r="M114" s="92" t="s">
        <v>26</v>
      </c>
      <c r="N114" s="92" t="s">
        <v>27</v>
      </c>
    </row>
    <row r="115" spans="1:14">
      <c r="A115" s="93" t="s">
        <v>122</v>
      </c>
      <c r="B115" s="94">
        <f>+B4</f>
        <v>0</v>
      </c>
      <c r="C115" s="94">
        <f>C4</f>
        <v>0</v>
      </c>
      <c r="D115" s="94">
        <f t="shared" ref="D115:M115" si="16">D4</f>
        <v>0</v>
      </c>
      <c r="E115" s="94">
        <f t="shared" si="16"/>
        <v>0</v>
      </c>
      <c r="F115" s="94">
        <f t="shared" si="16"/>
        <v>0</v>
      </c>
      <c r="G115" s="94">
        <f t="shared" si="16"/>
        <v>0</v>
      </c>
      <c r="H115" s="94">
        <f t="shared" si="16"/>
        <v>0</v>
      </c>
      <c r="I115" s="94">
        <f t="shared" si="16"/>
        <v>0</v>
      </c>
      <c r="J115" s="94">
        <f t="shared" si="16"/>
        <v>0</v>
      </c>
      <c r="K115" s="94">
        <f t="shared" si="16"/>
        <v>0</v>
      </c>
      <c r="L115" s="94">
        <f t="shared" si="16"/>
        <v>0</v>
      </c>
      <c r="M115" s="94">
        <f t="shared" si="16"/>
        <v>0</v>
      </c>
      <c r="N115" s="95">
        <f>N4</f>
        <v>0</v>
      </c>
    </row>
    <row r="116" spans="1:14">
      <c r="A116" s="96" t="s">
        <v>123</v>
      </c>
      <c r="B116" s="97">
        <f t="shared" ref="B116:M116" si="17">B14+B33+B55+B62+B68+B86+B96+B102</f>
        <v>0</v>
      </c>
      <c r="C116" s="97">
        <f t="shared" si="17"/>
        <v>0</v>
      </c>
      <c r="D116" s="97">
        <f t="shared" si="17"/>
        <v>0</v>
      </c>
      <c r="E116" s="97">
        <f t="shared" si="17"/>
        <v>0</v>
      </c>
      <c r="F116" s="97">
        <f t="shared" si="17"/>
        <v>0</v>
      </c>
      <c r="G116" s="97">
        <f t="shared" si="17"/>
        <v>0</v>
      </c>
      <c r="H116" s="97">
        <f t="shared" si="17"/>
        <v>0</v>
      </c>
      <c r="I116" s="97">
        <f t="shared" si="17"/>
        <v>0</v>
      </c>
      <c r="J116" s="97">
        <f t="shared" si="17"/>
        <v>0</v>
      </c>
      <c r="K116" s="97">
        <f t="shared" si="17"/>
        <v>0</v>
      </c>
      <c r="L116" s="97">
        <f t="shared" si="17"/>
        <v>0</v>
      </c>
      <c r="M116" s="97">
        <f t="shared" si="17"/>
        <v>0</v>
      </c>
      <c r="N116" s="98">
        <f>N14+N33+N55+N62+N68+N86</f>
        <v>0</v>
      </c>
    </row>
    <row r="117" spans="1:14">
      <c r="A117" s="96" t="s">
        <v>124</v>
      </c>
      <c r="B117" s="97">
        <f t="shared" ref="B117:N117" si="18">B115-B116</f>
        <v>0</v>
      </c>
      <c r="C117" s="97">
        <f t="shared" si="18"/>
        <v>0</v>
      </c>
      <c r="D117" s="97">
        <f t="shared" si="18"/>
        <v>0</v>
      </c>
      <c r="E117" s="97">
        <f t="shared" si="18"/>
        <v>0</v>
      </c>
      <c r="F117" s="97">
        <f t="shared" si="18"/>
        <v>0</v>
      </c>
      <c r="G117" s="97">
        <f t="shared" si="18"/>
        <v>0</v>
      </c>
      <c r="H117" s="97">
        <f t="shared" si="18"/>
        <v>0</v>
      </c>
      <c r="I117" s="97">
        <f t="shared" si="18"/>
        <v>0</v>
      </c>
      <c r="J117" s="97">
        <f t="shared" si="18"/>
        <v>0</v>
      </c>
      <c r="K117" s="97">
        <f t="shared" si="18"/>
        <v>0</v>
      </c>
      <c r="L117" s="97">
        <f t="shared" si="18"/>
        <v>0</v>
      </c>
      <c r="M117" s="97">
        <f t="shared" si="18"/>
        <v>0</v>
      </c>
      <c r="N117" s="98">
        <f t="shared" si="18"/>
        <v>0</v>
      </c>
    </row>
    <row r="118" spans="1:14" ht="13.5" thickBot="1">
      <c r="A118" s="99" t="s">
        <v>125</v>
      </c>
      <c r="B118" s="100">
        <f>B117+B113</f>
        <v>0</v>
      </c>
      <c r="C118" s="100">
        <f t="shared" ref="C118:N118" si="19">B118+C117</f>
        <v>0</v>
      </c>
      <c r="D118" s="100">
        <f t="shared" si="19"/>
        <v>0</v>
      </c>
      <c r="E118" s="100">
        <f t="shared" si="19"/>
        <v>0</v>
      </c>
      <c r="F118" s="100">
        <f t="shared" si="19"/>
        <v>0</v>
      </c>
      <c r="G118" s="100">
        <f t="shared" si="19"/>
        <v>0</v>
      </c>
      <c r="H118" s="100">
        <f t="shared" si="19"/>
        <v>0</v>
      </c>
      <c r="I118" s="100">
        <f t="shared" si="19"/>
        <v>0</v>
      </c>
      <c r="J118" s="100">
        <f t="shared" si="19"/>
        <v>0</v>
      </c>
      <c r="K118" s="100">
        <f t="shared" si="19"/>
        <v>0</v>
      </c>
      <c r="L118" s="100">
        <f t="shared" si="19"/>
        <v>0</v>
      </c>
      <c r="M118" s="100">
        <f t="shared" si="19"/>
        <v>0</v>
      </c>
      <c r="N118" s="101">
        <f t="shared" si="19"/>
        <v>0</v>
      </c>
    </row>
    <row r="119" spans="1:14">
      <c r="A119" s="102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5"/>
    </row>
    <row r="120" spans="1:14">
      <c r="A120" s="102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5"/>
    </row>
    <row r="121" spans="1:14">
      <c r="A121" s="59" t="s">
        <v>126</v>
      </c>
      <c r="B121" s="59"/>
      <c r="C121" s="59"/>
      <c r="F121" s="86"/>
    </row>
    <row r="122" spans="1:14">
      <c r="D122" s="86"/>
    </row>
    <row r="123" spans="1:14">
      <c r="A123" s="60" t="str">
        <f>A4</f>
        <v>RENDA FAMILIAR</v>
      </c>
      <c r="B123" s="103">
        <f>N4</f>
        <v>0</v>
      </c>
      <c r="C123" s="103"/>
    </row>
    <row r="124" spans="1:14">
      <c r="A124" s="60" t="str">
        <f>A14</f>
        <v>HABITAÇÃO</v>
      </c>
      <c r="B124" s="103">
        <f>N14</f>
        <v>0</v>
      </c>
      <c r="C124" s="103"/>
    </row>
    <row r="125" spans="1:14">
      <c r="A125" s="60" t="str">
        <f>A33</f>
        <v>BANCO</v>
      </c>
      <c r="B125" s="103">
        <f>N33</f>
        <v>0</v>
      </c>
      <c r="C125" s="103"/>
    </row>
    <row r="126" spans="1:14">
      <c r="A126" s="60" t="str">
        <f>A55</f>
        <v>TRANSPORTE</v>
      </c>
      <c r="B126" s="103">
        <f>N55</f>
        <v>0</v>
      </c>
      <c r="C126" s="103"/>
    </row>
    <row r="127" spans="1:14">
      <c r="A127" s="60" t="str">
        <f>A62</f>
        <v>AUTOMÓVEL</v>
      </c>
      <c r="B127" s="103">
        <f>N62</f>
        <v>0</v>
      </c>
      <c r="C127" s="103"/>
    </row>
    <row r="128" spans="1:14">
      <c r="A128" s="60" t="str">
        <f>A68</f>
        <v>DESPESAS PESSOAIS</v>
      </c>
      <c r="B128" s="103">
        <f>N68</f>
        <v>0</v>
      </c>
      <c r="C128" s="103"/>
    </row>
    <row r="129" spans="1:3">
      <c r="A129" s="60" t="str">
        <f>A86</f>
        <v>LAZER</v>
      </c>
      <c r="B129" s="103">
        <f>N86</f>
        <v>0</v>
      </c>
      <c r="C129" s="103"/>
    </row>
    <row r="130" spans="1:3">
      <c r="A130" s="60" t="str">
        <f>A96</f>
        <v>CARTÕES DE CRÉDITO</v>
      </c>
      <c r="B130" s="103">
        <f>N96</f>
        <v>0</v>
      </c>
      <c r="C130" s="103"/>
    </row>
    <row r="131" spans="1:3">
      <c r="A131" s="60" t="str">
        <f>A102</f>
        <v>DEPENDENTES</v>
      </c>
      <c r="B131" s="103">
        <f>N102</f>
        <v>0</v>
      </c>
      <c r="C131" s="103"/>
    </row>
    <row r="133" spans="1:3">
      <c r="A133" s="59" t="s">
        <v>127</v>
      </c>
      <c r="B133" s="59"/>
      <c r="C133" s="59"/>
    </row>
  </sheetData>
  <phoneticPr fontId="8" type="noConversion"/>
  <printOptions horizontalCentered="1"/>
  <pageMargins left="0" right="0" top="0" bottom="0" header="0" footer="0"/>
  <pageSetup paperSize="9" scale="54" fitToHeight="0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Draw4" shapeId="1025" r:id="rId4">
          <objectPr defaultSize="0" autoFill="0" autoLine="0" autoPict="0" r:id="rId5">
            <anchor moveWithCells="1">
              <from>
                <xdr:col>0</xdr:col>
                <xdr:colOff>0</xdr:colOff>
                <xdr:row>0</xdr:row>
                <xdr:rowOff>295275</xdr:rowOff>
              </from>
              <to>
                <xdr:col>0</xdr:col>
                <xdr:colOff>2438400</xdr:colOff>
                <xdr:row>2</xdr:row>
                <xdr:rowOff>66675</xdr:rowOff>
              </to>
            </anchor>
          </objectPr>
        </oleObject>
      </mc:Choice>
      <mc:Fallback>
        <oleObject progId="CDraw4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1E76-5E23-496F-A27D-0AAAF3165110}">
  <sheetPr codeName="Plan2"/>
  <dimension ref="A1"/>
  <sheetViews>
    <sheetView showGridLines="0" zoomScale="80" workbookViewId="0"/>
  </sheetViews>
  <sheetFormatPr defaultRowHeight="12.75"/>
  <sheetData/>
  <phoneticPr fontId="8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4515-0CAC-4A8C-A08F-202D11001921}">
  <sheetPr codeName="Plan4"/>
  <dimension ref="A1"/>
  <sheetViews>
    <sheetView showGridLines="0" showRowColHeaders="0" workbookViewId="0"/>
  </sheetViews>
  <sheetFormatPr defaultColWidth="6.7109375" defaultRowHeight="12.75"/>
  <sheetData/>
  <phoneticPr fontId="8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orientation="landscape" horizontalDpi="4294967293" verticalDpi="300" r:id="rId1"/>
  <headerFooter alignWithMargins="0">
    <oddHeader>&amp;CGráficos de Categorias de Rendimentos e Despesas</oddHeader>
    <oddFooter>&amp;L&amp;D, às &amp;T&amp;RPágina &amp;P de &amp;N</oddFooter>
  </headerFooter>
  <rowBreaks count="1" manualBreakCount="1">
    <brk id="39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87F7-D3A4-4AAC-9E9C-6D9CFAA99A17}">
  <sheetPr transitionEvaluation="1" codeName="Plan7"/>
  <dimension ref="A1:AK89"/>
  <sheetViews>
    <sheetView showGridLines="0" showRowColHeaders="0" tabSelected="1" topLeftCell="A20" workbookViewId="0">
      <pane ySplit="1" topLeftCell="A21" activePane="bottomLeft" state="frozenSplit"/>
      <selection pane="bottomLeft" activeCell="AK30" sqref="AK30"/>
      <selection activeCell="A20" sqref="A20"/>
    </sheetView>
  </sheetViews>
  <sheetFormatPr defaultColWidth="5.7109375" defaultRowHeight="12.75"/>
  <cols>
    <col min="1" max="24" width="3.7109375" style="7" customWidth="1"/>
    <col min="25" max="25" width="13" style="7" hidden="1" customWidth="1"/>
    <col min="26" max="30" width="0" style="7" hidden="1" customWidth="1"/>
    <col min="31" max="31" width="8.5703125" style="7" hidden="1" customWidth="1"/>
    <col min="32" max="33" width="0" style="7" hidden="1" customWidth="1"/>
    <col min="34" max="16384" width="5.7109375" style="7"/>
  </cols>
  <sheetData>
    <row r="1" spans="1:37" s="6" customFormat="1" ht="17.100000000000001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AH1" s="7"/>
      <c r="AI1" s="7"/>
      <c r="AJ1" s="7"/>
      <c r="AK1" s="7"/>
    </row>
    <row r="2" spans="1:37" s="6" customFormat="1" ht="14.1" customHeight="1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H2" s="7"/>
      <c r="AI2" s="7"/>
      <c r="AJ2" s="7"/>
      <c r="AK2" s="7"/>
    </row>
    <row r="3" spans="1:37" ht="14.1" customHeight="1"/>
    <row r="4" spans="1:37" ht="14.1" customHeight="1">
      <c r="A4" s="9"/>
    </row>
    <row r="5" spans="1:37" ht="14.1" customHeight="1"/>
    <row r="6" spans="1:37" ht="12.95" customHeight="1">
      <c r="A6" s="9"/>
    </row>
    <row r="7" spans="1:37" ht="12.95" customHeight="1">
      <c r="A7" s="9"/>
    </row>
    <row r="8" spans="1:37" ht="12.95" customHeight="1"/>
    <row r="9" spans="1:37" ht="12.95" customHeight="1">
      <c r="A9" s="9"/>
    </row>
    <row r="10" spans="1:37" ht="12.95" customHeight="1">
      <c r="A10" s="9"/>
    </row>
    <row r="11" spans="1:37" ht="12.95" customHeight="1">
      <c r="A11" s="9"/>
    </row>
    <row r="12" spans="1:37" ht="12.95" customHeight="1">
      <c r="A12" s="9"/>
    </row>
    <row r="13" spans="1:37" ht="12.95" customHeight="1"/>
    <row r="14" spans="1:37" ht="12.95" customHeight="1">
      <c r="A14" s="9"/>
    </row>
    <row r="15" spans="1:37" ht="12.95" customHeight="1">
      <c r="A15" s="9"/>
    </row>
    <row r="16" spans="1:37" ht="12.95" customHeight="1"/>
    <row r="17" spans="1:23" ht="12.95" customHeight="1"/>
    <row r="18" spans="1:23" ht="12.95" customHeight="1"/>
    <row r="19" spans="1:23" ht="14.1" customHeight="1">
      <c r="A19" s="10"/>
      <c r="B19" s="5"/>
      <c r="C19" s="5"/>
      <c r="D19" s="5"/>
      <c r="E19" s="11"/>
    </row>
    <row r="20" spans="1:23" ht="0.95" customHeight="1"/>
    <row r="21" spans="1:2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 t="s">
        <v>128</v>
      </c>
      <c r="N21" s="12"/>
      <c r="O21" s="14">
        <v>2013</v>
      </c>
      <c r="P21" s="15"/>
      <c r="Q21" s="12"/>
      <c r="R21" s="12"/>
      <c r="S21" s="12"/>
      <c r="T21" s="12"/>
      <c r="U21" s="12"/>
      <c r="V21" s="12"/>
      <c r="W21" s="12"/>
    </row>
    <row r="24" spans="1:23" ht="30">
      <c r="K24" s="16" t="str">
        <f>FIXED(O21+IF(O21&gt;199,0,1900),0,TRUE)</f>
        <v>2013</v>
      </c>
    </row>
    <row r="26" spans="1:23" ht="18.9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8" spans="1:23" ht="13.5" thickBot="1"/>
    <row r="29" spans="1:23">
      <c r="A29" s="18" t="s">
        <v>129</v>
      </c>
      <c r="B29" s="19"/>
      <c r="C29" s="20"/>
      <c r="D29" s="19"/>
      <c r="E29" s="19"/>
      <c r="F29" s="19"/>
      <c r="G29" s="21"/>
      <c r="H29" s="22"/>
      <c r="I29" s="18" t="s">
        <v>130</v>
      </c>
      <c r="J29" s="19"/>
      <c r="K29" s="20"/>
      <c r="L29" s="19"/>
      <c r="M29" s="19"/>
      <c r="N29" s="19"/>
      <c r="O29" s="21"/>
      <c r="P29" s="22"/>
      <c r="Q29" s="18" t="s">
        <v>131</v>
      </c>
      <c r="R29" s="19"/>
      <c r="S29" s="20"/>
      <c r="T29" s="19"/>
      <c r="U29" s="19"/>
      <c r="V29" s="19"/>
      <c r="W29" s="21"/>
    </row>
    <row r="30" spans="1:23" ht="14.1" customHeight="1" thickBot="1">
      <c r="A30" s="23" t="s">
        <v>132</v>
      </c>
      <c r="B30" s="24" t="s">
        <v>133</v>
      </c>
      <c r="C30" s="24" t="s">
        <v>134</v>
      </c>
      <c r="D30" s="24" t="s">
        <v>135</v>
      </c>
      <c r="E30" s="24" t="s">
        <v>135</v>
      </c>
      <c r="F30" s="24" t="s">
        <v>133</v>
      </c>
      <c r="G30" s="25" t="s">
        <v>133</v>
      </c>
      <c r="I30" s="23" t="s">
        <v>132</v>
      </c>
      <c r="J30" s="24" t="s">
        <v>133</v>
      </c>
      <c r="K30" s="24" t="s">
        <v>134</v>
      </c>
      <c r="L30" s="24" t="s">
        <v>135</v>
      </c>
      <c r="M30" s="24" t="s">
        <v>135</v>
      </c>
      <c r="N30" s="24" t="s">
        <v>133</v>
      </c>
      <c r="O30" s="25" t="s">
        <v>133</v>
      </c>
      <c r="Q30" s="23" t="s">
        <v>132</v>
      </c>
      <c r="R30" s="24" t="s">
        <v>133</v>
      </c>
      <c r="S30" s="24" t="s">
        <v>134</v>
      </c>
      <c r="T30" s="24" t="s">
        <v>135</v>
      </c>
      <c r="U30" s="24" t="s">
        <v>135</v>
      </c>
      <c r="V30" s="24" t="s">
        <v>133</v>
      </c>
      <c r="W30" s="25" t="s">
        <v>133</v>
      </c>
    </row>
    <row r="31" spans="1:23" ht="14.1" customHeight="1">
      <c r="A31" s="26" t="str">
        <f>IF($AF$74=Z87,1,"")</f>
        <v/>
      </c>
      <c r="B31" s="27" t="str">
        <f t="shared" ref="B31:G31" si="0">IF(OR($AF$74=AA87,A31&gt;=1),1+A31,"")</f>
        <v/>
      </c>
      <c r="C31" s="27">
        <f t="shared" si="0"/>
        <v>1</v>
      </c>
      <c r="D31" s="27">
        <f t="shared" si="0"/>
        <v>2</v>
      </c>
      <c r="E31" s="27">
        <f t="shared" si="0"/>
        <v>3</v>
      </c>
      <c r="F31" s="27">
        <f t="shared" si="0"/>
        <v>4</v>
      </c>
      <c r="G31" s="28">
        <f t="shared" si="0"/>
        <v>5</v>
      </c>
      <c r="I31" s="26" t="str">
        <f>IF($AF$75=Z87,1,"")</f>
        <v/>
      </c>
      <c r="J31" s="27" t="str">
        <f t="shared" ref="J31:O31" si="1">IF(OR($AF$75=AA87,I31&gt;=1),1+I31,"")</f>
        <v/>
      </c>
      <c r="K31" s="27" t="str">
        <f t="shared" si="1"/>
        <v/>
      </c>
      <c r="L31" s="27" t="str">
        <f t="shared" si="1"/>
        <v/>
      </c>
      <c r="M31" s="27" t="str">
        <f t="shared" si="1"/>
        <v/>
      </c>
      <c r="N31" s="27">
        <f t="shared" si="1"/>
        <v>1</v>
      </c>
      <c r="O31" s="28">
        <f t="shared" si="1"/>
        <v>2</v>
      </c>
      <c r="Q31" s="26" t="str">
        <f>IF($AF$76=Z87,1,"")</f>
        <v/>
      </c>
      <c r="R31" s="27" t="str">
        <f t="shared" ref="R31:W31" si="2">IF(OR($AF$76=AA87,Q31&gt;=1),1+Q31,"")</f>
        <v/>
      </c>
      <c r="S31" s="27" t="str">
        <f t="shared" si="2"/>
        <v/>
      </c>
      <c r="T31" s="27" t="str">
        <f t="shared" si="2"/>
        <v/>
      </c>
      <c r="U31" s="27" t="str">
        <f t="shared" si="2"/>
        <v/>
      </c>
      <c r="V31" s="27">
        <f t="shared" si="2"/>
        <v>1</v>
      </c>
      <c r="W31" s="28">
        <f t="shared" si="2"/>
        <v>2</v>
      </c>
    </row>
    <row r="32" spans="1:23" ht="14.1" customHeight="1">
      <c r="A32" s="29">
        <f>1+G31</f>
        <v>6</v>
      </c>
      <c r="B32" s="30">
        <f t="shared" ref="B32:F34" si="3">1+A32</f>
        <v>7</v>
      </c>
      <c r="C32" s="30">
        <f t="shared" si="3"/>
        <v>8</v>
      </c>
      <c r="D32" s="30">
        <f t="shared" si="3"/>
        <v>9</v>
      </c>
      <c r="E32" s="30">
        <f t="shared" si="3"/>
        <v>10</v>
      </c>
      <c r="F32" s="30">
        <f t="shared" si="3"/>
        <v>11</v>
      </c>
      <c r="G32" s="31">
        <f>F32+1</f>
        <v>12</v>
      </c>
      <c r="I32" s="29">
        <f>1+O31</f>
        <v>3</v>
      </c>
      <c r="J32" s="30">
        <f t="shared" ref="J32:N34" si="4">1+I32</f>
        <v>4</v>
      </c>
      <c r="K32" s="30">
        <f t="shared" si="4"/>
        <v>5</v>
      </c>
      <c r="L32" s="30">
        <f t="shared" si="4"/>
        <v>6</v>
      </c>
      <c r="M32" s="30">
        <f t="shared" si="4"/>
        <v>7</v>
      </c>
      <c r="N32" s="30">
        <f t="shared" si="4"/>
        <v>8</v>
      </c>
      <c r="O32" s="31">
        <f>N32+1</f>
        <v>9</v>
      </c>
      <c r="Q32" s="29">
        <f>1+W31</f>
        <v>3</v>
      </c>
      <c r="R32" s="30">
        <f t="shared" ref="R32:V34" si="5">1+Q32</f>
        <v>4</v>
      </c>
      <c r="S32" s="30">
        <f t="shared" si="5"/>
        <v>5</v>
      </c>
      <c r="T32" s="30">
        <f t="shared" si="5"/>
        <v>6</v>
      </c>
      <c r="U32" s="30">
        <f t="shared" si="5"/>
        <v>7</v>
      </c>
      <c r="V32" s="30">
        <f t="shared" si="5"/>
        <v>8</v>
      </c>
      <c r="W32" s="31">
        <f>V32+1</f>
        <v>9</v>
      </c>
    </row>
    <row r="33" spans="1:23" ht="14.1" customHeight="1">
      <c r="A33" s="29">
        <f>1+G32</f>
        <v>13</v>
      </c>
      <c r="B33" s="30">
        <f t="shared" si="3"/>
        <v>14</v>
      </c>
      <c r="C33" s="30">
        <f t="shared" si="3"/>
        <v>15</v>
      </c>
      <c r="D33" s="30">
        <f t="shared" si="3"/>
        <v>16</v>
      </c>
      <c r="E33" s="30">
        <f t="shared" si="3"/>
        <v>17</v>
      </c>
      <c r="F33" s="30">
        <f t="shared" si="3"/>
        <v>18</v>
      </c>
      <c r="G33" s="31">
        <f>F33+1</f>
        <v>19</v>
      </c>
      <c r="I33" s="29">
        <f>1+O32</f>
        <v>10</v>
      </c>
      <c r="J33" s="30">
        <f t="shared" si="4"/>
        <v>11</v>
      </c>
      <c r="K33" s="30">
        <f t="shared" si="4"/>
        <v>12</v>
      </c>
      <c r="L33" s="30">
        <f t="shared" si="4"/>
        <v>13</v>
      </c>
      <c r="M33" s="30">
        <f t="shared" si="4"/>
        <v>14</v>
      </c>
      <c r="N33" s="30">
        <f t="shared" si="4"/>
        <v>15</v>
      </c>
      <c r="O33" s="31">
        <f>N33+1</f>
        <v>16</v>
      </c>
      <c r="Q33" s="29">
        <f>1+W32</f>
        <v>10</v>
      </c>
      <c r="R33" s="30">
        <f t="shared" si="5"/>
        <v>11</v>
      </c>
      <c r="S33" s="30">
        <f t="shared" si="5"/>
        <v>12</v>
      </c>
      <c r="T33" s="30">
        <f t="shared" si="5"/>
        <v>13</v>
      </c>
      <c r="U33" s="30">
        <f t="shared" si="5"/>
        <v>14</v>
      </c>
      <c r="V33" s="30">
        <f t="shared" si="5"/>
        <v>15</v>
      </c>
      <c r="W33" s="31">
        <f>V33+1</f>
        <v>16</v>
      </c>
    </row>
    <row r="34" spans="1:23" ht="14.1" customHeight="1">
      <c r="A34" s="29">
        <f>1+G33</f>
        <v>20</v>
      </c>
      <c r="B34" s="30">
        <f t="shared" si="3"/>
        <v>21</v>
      </c>
      <c r="C34" s="30">
        <f t="shared" si="3"/>
        <v>22</v>
      </c>
      <c r="D34" s="30">
        <f t="shared" si="3"/>
        <v>23</v>
      </c>
      <c r="E34" s="30">
        <f t="shared" si="3"/>
        <v>24</v>
      </c>
      <c r="F34" s="30">
        <f t="shared" si="3"/>
        <v>25</v>
      </c>
      <c r="G34" s="31">
        <f>1+F34</f>
        <v>26</v>
      </c>
      <c r="I34" s="29">
        <f>1+O33</f>
        <v>17</v>
      </c>
      <c r="J34" s="30">
        <f t="shared" si="4"/>
        <v>18</v>
      </c>
      <c r="K34" s="30">
        <f t="shared" si="4"/>
        <v>19</v>
      </c>
      <c r="L34" s="30">
        <f t="shared" si="4"/>
        <v>20</v>
      </c>
      <c r="M34" s="30">
        <f t="shared" si="4"/>
        <v>21</v>
      </c>
      <c r="N34" s="30">
        <f t="shared" si="4"/>
        <v>22</v>
      </c>
      <c r="O34" s="31">
        <f>1+N34</f>
        <v>23</v>
      </c>
      <c r="Q34" s="29">
        <f>1+W33</f>
        <v>17</v>
      </c>
      <c r="R34" s="30">
        <f t="shared" si="5"/>
        <v>18</v>
      </c>
      <c r="S34" s="30">
        <f t="shared" si="5"/>
        <v>19</v>
      </c>
      <c r="T34" s="30">
        <f t="shared" si="5"/>
        <v>20</v>
      </c>
      <c r="U34" s="30">
        <f t="shared" si="5"/>
        <v>21</v>
      </c>
      <c r="V34" s="30">
        <f t="shared" si="5"/>
        <v>22</v>
      </c>
      <c r="W34" s="31">
        <f>1+V34</f>
        <v>23</v>
      </c>
    </row>
    <row r="35" spans="1:23" ht="14.1" customHeight="1">
      <c r="A35" s="29">
        <f>IF((1+G34)&gt;=VLOOKUP($AA74+1,$Y$74:$Z$85,2),"",1+G34)</f>
        <v>27</v>
      </c>
      <c r="B35" s="30">
        <f>IF(OR(A35=0,MAXA(A35)&gt;=VLOOKUP($AA74+1,$Y$74:$Z$85,2)),"",1+A35)</f>
        <v>28</v>
      </c>
      <c r="C35" s="30">
        <f>IF(OR(B35=0,MAXA($A35:B35)&gt;=VLOOKUP($AA74+1,$Y$74:$Z$85,2)),"",1+B35)</f>
        <v>29</v>
      </c>
      <c r="D35" s="30">
        <f>IF(OR(C35=0,MAXA($A35:C35)&gt;=VLOOKUP($AA74+1,$Y$74:$Z$85,2)),"",1+C35)</f>
        <v>30</v>
      </c>
      <c r="E35" s="30">
        <f>IF(OR(D35=0,MAXA($A35:D35)&gt;=VLOOKUP($AA74+1,$Y$74:$Z$85,2)),"",1+D35)</f>
        <v>31</v>
      </c>
      <c r="F35" s="30" t="str">
        <f>IF(OR(E35=0,MAXA($A35:E35)&gt;=VLOOKUP($AA74+1,$Y$74:$Z$85,2)),"",1+E35)</f>
        <v/>
      </c>
      <c r="G35" s="31" t="str">
        <f>IF(OR(F35=0,MAXA($A35:F35)&gt;=VLOOKUP($AA74+1,$Y$74:$Z$85,2)),"",1+F35)</f>
        <v/>
      </c>
      <c r="I35" s="29">
        <f>IF((1+O34)&gt;VLOOKUP($AA75+1,$Y$74:$Z$85,2),"",1+O34)</f>
        <v>24</v>
      </c>
      <c r="J35" s="30">
        <f>IF(OR(I35=0,MAXA($H35:I35)&gt;=VLOOKUP($AA75+1,$Y$74:$Z$85,2)),"",1+I35)</f>
        <v>25</v>
      </c>
      <c r="K35" s="30">
        <f>IF(OR(J35=0,MAXA($H35:J35)&gt;=VLOOKUP($AA75+1,$Y$74:$Z$85,2)),"",1+J35)</f>
        <v>26</v>
      </c>
      <c r="L35" s="30">
        <f>IF(OR(K35=0,MAXA($H35:K35)&gt;=VLOOKUP($AA75+1,$Y$74:$Z$85,2)),"",1+K35)</f>
        <v>27</v>
      </c>
      <c r="M35" s="30">
        <f>IF(OR(L35=0,MAXA($H35:L35)&gt;=VLOOKUP($AA75+1,$Y$74:$Z$85,2)),"",1+L35)</f>
        <v>28</v>
      </c>
      <c r="N35" s="30" t="str">
        <f>IF(OR(M35=0,MAXA($H35:M35)&gt;=VLOOKUP($AA75+1,$Y$74:$Z$85,2)),"",1+M35)</f>
        <v/>
      </c>
      <c r="O35" s="31" t="str">
        <f>IF(OR(N35=0,MAXA($H35:N35)&gt;=VLOOKUP($AA75+1,$Y$74:$Z$85,2)),"",1+N35)</f>
        <v/>
      </c>
      <c r="Q35" s="29">
        <f>IF((1+W34)&gt;=VLOOKUP($AA76+1,$Y$74:$Z$85,2),"",1+W34)</f>
        <v>24</v>
      </c>
      <c r="R35" s="30">
        <f>IF(OR(Q35=0,MAXA(Q35)&gt;=VLOOKUP($AA76+1,$Y$74:$Z$85,2)),"",1+Q35)</f>
        <v>25</v>
      </c>
      <c r="S35" s="30">
        <f>IF(OR(R35=0,MAXA($Q35:R35)&gt;=VLOOKUP($AA76+1,$Y$74:$Z$85,2)),"",1+R35)</f>
        <v>26</v>
      </c>
      <c r="T35" s="30">
        <f>IF(OR(S35=0,MAXA($Q35:S35)&gt;=VLOOKUP($AA76+1,$Y$74:$Z$85,2)),"",1+S35)</f>
        <v>27</v>
      </c>
      <c r="U35" s="30">
        <f>IF(OR(T35=0,MAXA($Q35:T35)&gt;=VLOOKUP($AA76+1,$Y$74:$Z$85,2)),"",1+T35)</f>
        <v>28</v>
      </c>
      <c r="V35" s="30">
        <f>IF(OR(U35=0,MAXA($Q35:U35)&gt;=VLOOKUP($AA76+1,$Y$74:$Z$85,2)),"",1+U35)</f>
        <v>29</v>
      </c>
      <c r="W35" s="31">
        <f>IF(OR(V35=0,MAXA($Q35:V35)&gt;=VLOOKUP($AA76+1,$Y$74:$Z$85,2)),"",1+V35)</f>
        <v>30</v>
      </c>
    </row>
    <row r="36" spans="1:23" ht="14.1" customHeight="1" thickBot="1">
      <c r="A36" s="32" t="str">
        <f>IF(OR(G35=0,(1+MAXA($A35:$G35))&gt;VLOOKUP($AA74+1,$Y$74:$Z$85,2)),"",1+G35)</f>
        <v/>
      </c>
      <c r="B36" s="33" t="str">
        <f>IF(OR(A35=0,(1+MAXA($A35:$G35))&gt;=VLOOKUP($AA74+1,$Y$74:$Z$85,2)),"",1+A36)</f>
        <v/>
      </c>
      <c r="C36" s="34"/>
      <c r="D36" s="34"/>
      <c r="E36" s="34"/>
      <c r="F36" s="34"/>
      <c r="G36" s="35"/>
      <c r="I36" s="36"/>
      <c r="J36" s="34"/>
      <c r="K36" s="34"/>
      <c r="L36" s="34"/>
      <c r="M36" s="34"/>
      <c r="N36" s="34"/>
      <c r="O36" s="35"/>
      <c r="Q36" s="32">
        <f>IF(OR(W35=0,(1+MAXA($Q35:$W35))&gt;VLOOKUP($AA76+1,$Y$74:$Z$85,2)),"",1+W35)</f>
        <v>31</v>
      </c>
      <c r="R36" s="33" t="str">
        <f>IF(OR(Q35=0,(1+MAXA($Q35:$W35))&gt;=VLOOKUP($AA76+1,$Y$74:$Z$85,2)),"",1+Q36)</f>
        <v/>
      </c>
      <c r="S36" s="34"/>
      <c r="T36" s="34"/>
      <c r="U36" s="34"/>
      <c r="V36" s="34"/>
      <c r="W36" s="35"/>
    </row>
    <row r="37" spans="1:23" ht="15" customHeight="1"/>
    <row r="38" spans="1:23" ht="15" customHeight="1" thickBot="1"/>
    <row r="39" spans="1:23">
      <c r="A39" s="18" t="s">
        <v>136</v>
      </c>
      <c r="B39" s="19"/>
      <c r="C39" s="19"/>
      <c r="D39" s="20"/>
      <c r="E39" s="19"/>
      <c r="F39" s="19"/>
      <c r="G39" s="21"/>
      <c r="H39" s="22"/>
      <c r="I39" s="18" t="s">
        <v>137</v>
      </c>
      <c r="J39" s="19"/>
      <c r="K39" s="20"/>
      <c r="L39" s="20"/>
      <c r="M39" s="19"/>
      <c r="N39" s="19"/>
      <c r="O39" s="21"/>
      <c r="P39" s="22"/>
      <c r="Q39" s="18" t="s">
        <v>138</v>
      </c>
      <c r="R39" s="19"/>
      <c r="S39" s="20"/>
      <c r="T39" s="20"/>
      <c r="U39" s="19"/>
      <c r="V39" s="19"/>
      <c r="W39" s="21"/>
    </row>
    <row r="40" spans="1:23" ht="14.1" customHeight="1" thickBot="1">
      <c r="A40" s="23" t="s">
        <v>132</v>
      </c>
      <c r="B40" s="24" t="s">
        <v>133</v>
      </c>
      <c r="C40" s="24" t="s">
        <v>134</v>
      </c>
      <c r="D40" s="24" t="s">
        <v>135</v>
      </c>
      <c r="E40" s="24" t="s">
        <v>135</v>
      </c>
      <c r="F40" s="24" t="s">
        <v>133</v>
      </c>
      <c r="G40" s="25" t="s">
        <v>133</v>
      </c>
      <c r="I40" s="23" t="s">
        <v>132</v>
      </c>
      <c r="J40" s="24" t="s">
        <v>133</v>
      </c>
      <c r="K40" s="24" t="s">
        <v>134</v>
      </c>
      <c r="L40" s="24" t="s">
        <v>135</v>
      </c>
      <c r="M40" s="24" t="s">
        <v>135</v>
      </c>
      <c r="N40" s="24" t="s">
        <v>133</v>
      </c>
      <c r="O40" s="25" t="s">
        <v>133</v>
      </c>
      <c r="Q40" s="23" t="s">
        <v>132</v>
      </c>
      <c r="R40" s="24" t="s">
        <v>133</v>
      </c>
      <c r="S40" s="24" t="s">
        <v>134</v>
      </c>
      <c r="T40" s="24" t="s">
        <v>135</v>
      </c>
      <c r="U40" s="24" t="s">
        <v>135</v>
      </c>
      <c r="V40" s="24" t="s">
        <v>133</v>
      </c>
      <c r="W40" s="25" t="s">
        <v>133</v>
      </c>
    </row>
    <row r="41" spans="1:23" ht="14.1" customHeight="1">
      <c r="A41" s="26" t="str">
        <f>IF($AF$77=Z87,1,"")</f>
        <v/>
      </c>
      <c r="B41" s="27">
        <f t="shared" ref="B41:G41" si="6">IF(OR($AF$77=AA87,A41&gt;=1),1+A41,"")</f>
        <v>1</v>
      </c>
      <c r="C41" s="27">
        <f t="shared" si="6"/>
        <v>2</v>
      </c>
      <c r="D41" s="27">
        <f t="shared" si="6"/>
        <v>3</v>
      </c>
      <c r="E41" s="27">
        <f t="shared" si="6"/>
        <v>4</v>
      </c>
      <c r="F41" s="27">
        <f t="shared" si="6"/>
        <v>5</v>
      </c>
      <c r="G41" s="28">
        <f t="shared" si="6"/>
        <v>6</v>
      </c>
      <c r="I41" s="26" t="str">
        <f>IF($AF$78=Z87,1,"")</f>
        <v/>
      </c>
      <c r="J41" s="27" t="str">
        <f t="shared" ref="J41:O41" si="7">IF(OR($AF$78=AA87,I41&gt;=1),1+I41,"")</f>
        <v/>
      </c>
      <c r="K41" s="27" t="str">
        <f t="shared" si="7"/>
        <v/>
      </c>
      <c r="L41" s="27">
        <f t="shared" si="7"/>
        <v>1</v>
      </c>
      <c r="M41" s="27">
        <f t="shared" si="7"/>
        <v>2</v>
      </c>
      <c r="N41" s="27">
        <f t="shared" si="7"/>
        <v>3</v>
      </c>
      <c r="O41" s="28">
        <f t="shared" si="7"/>
        <v>4</v>
      </c>
      <c r="Q41" s="26" t="str">
        <f>IF($AF$79=Z87,1,"")</f>
        <v/>
      </c>
      <c r="R41" s="27" t="str">
        <f t="shared" ref="R41:W41" si="8">IF(OR($AF$79=AA87,Q41&gt;=1),1+Q41,"")</f>
        <v/>
      </c>
      <c r="S41" s="27" t="str">
        <f t="shared" si="8"/>
        <v/>
      </c>
      <c r="T41" s="27" t="str">
        <f t="shared" si="8"/>
        <v/>
      </c>
      <c r="U41" s="27" t="str">
        <f t="shared" si="8"/>
        <v/>
      </c>
      <c r="V41" s="27" t="str">
        <f t="shared" si="8"/>
        <v/>
      </c>
      <c r="W41" s="28">
        <f t="shared" si="8"/>
        <v>1</v>
      </c>
    </row>
    <row r="42" spans="1:23" ht="14.1" customHeight="1">
      <c r="A42" s="29">
        <f>1+G41</f>
        <v>7</v>
      </c>
      <c r="B42" s="30">
        <f t="shared" ref="B42:F44" si="9">1+A42</f>
        <v>8</v>
      </c>
      <c r="C42" s="30">
        <f t="shared" si="9"/>
        <v>9</v>
      </c>
      <c r="D42" s="30">
        <f t="shared" si="9"/>
        <v>10</v>
      </c>
      <c r="E42" s="30">
        <f t="shared" si="9"/>
        <v>11</v>
      </c>
      <c r="F42" s="30">
        <f t="shared" si="9"/>
        <v>12</v>
      </c>
      <c r="G42" s="31">
        <f>F42+1</f>
        <v>13</v>
      </c>
      <c r="I42" s="29">
        <f>1+O41</f>
        <v>5</v>
      </c>
      <c r="J42" s="30">
        <f t="shared" ref="J42:N44" si="10">1+I42</f>
        <v>6</v>
      </c>
      <c r="K42" s="30">
        <f t="shared" si="10"/>
        <v>7</v>
      </c>
      <c r="L42" s="30">
        <f t="shared" si="10"/>
        <v>8</v>
      </c>
      <c r="M42" s="30">
        <f t="shared" si="10"/>
        <v>9</v>
      </c>
      <c r="N42" s="30">
        <f t="shared" si="10"/>
        <v>10</v>
      </c>
      <c r="O42" s="31">
        <f>N42+1</f>
        <v>11</v>
      </c>
      <c r="Q42" s="29">
        <f>1+W41</f>
        <v>2</v>
      </c>
      <c r="R42" s="30">
        <f t="shared" ref="R42:V44" si="11">1+Q42</f>
        <v>3</v>
      </c>
      <c r="S42" s="30">
        <f t="shared" si="11"/>
        <v>4</v>
      </c>
      <c r="T42" s="30">
        <f t="shared" si="11"/>
        <v>5</v>
      </c>
      <c r="U42" s="30">
        <f t="shared" si="11"/>
        <v>6</v>
      </c>
      <c r="V42" s="30">
        <f t="shared" si="11"/>
        <v>7</v>
      </c>
      <c r="W42" s="31">
        <f>V42+1</f>
        <v>8</v>
      </c>
    </row>
    <row r="43" spans="1:23" ht="14.1" customHeight="1">
      <c r="A43" s="29">
        <f>1+G42</f>
        <v>14</v>
      </c>
      <c r="B43" s="30">
        <f t="shared" si="9"/>
        <v>15</v>
      </c>
      <c r="C43" s="30">
        <f t="shared" si="9"/>
        <v>16</v>
      </c>
      <c r="D43" s="30">
        <f t="shared" si="9"/>
        <v>17</v>
      </c>
      <c r="E43" s="30">
        <f t="shared" si="9"/>
        <v>18</v>
      </c>
      <c r="F43" s="30">
        <f t="shared" si="9"/>
        <v>19</v>
      </c>
      <c r="G43" s="31">
        <f>F43+1</f>
        <v>20</v>
      </c>
      <c r="I43" s="29">
        <f>1+O42</f>
        <v>12</v>
      </c>
      <c r="J43" s="30">
        <f t="shared" si="10"/>
        <v>13</v>
      </c>
      <c r="K43" s="30">
        <f t="shared" si="10"/>
        <v>14</v>
      </c>
      <c r="L43" s="30">
        <f t="shared" si="10"/>
        <v>15</v>
      </c>
      <c r="M43" s="30">
        <f t="shared" si="10"/>
        <v>16</v>
      </c>
      <c r="N43" s="30">
        <f t="shared" si="10"/>
        <v>17</v>
      </c>
      <c r="O43" s="31">
        <f>N43+1</f>
        <v>18</v>
      </c>
      <c r="Q43" s="29">
        <f>1+W42</f>
        <v>9</v>
      </c>
      <c r="R43" s="30">
        <f t="shared" si="11"/>
        <v>10</v>
      </c>
      <c r="S43" s="30">
        <f t="shared" si="11"/>
        <v>11</v>
      </c>
      <c r="T43" s="30">
        <f t="shared" si="11"/>
        <v>12</v>
      </c>
      <c r="U43" s="30">
        <f t="shared" si="11"/>
        <v>13</v>
      </c>
      <c r="V43" s="30">
        <f t="shared" si="11"/>
        <v>14</v>
      </c>
      <c r="W43" s="31">
        <f>V43+1</f>
        <v>15</v>
      </c>
    </row>
    <row r="44" spans="1:23" ht="14.1" customHeight="1">
      <c r="A44" s="29">
        <f>1+G43</f>
        <v>21</v>
      </c>
      <c r="B44" s="30">
        <f t="shared" si="9"/>
        <v>22</v>
      </c>
      <c r="C44" s="30">
        <f t="shared" si="9"/>
        <v>23</v>
      </c>
      <c r="D44" s="30">
        <f t="shared" si="9"/>
        <v>24</v>
      </c>
      <c r="E44" s="30">
        <f t="shared" si="9"/>
        <v>25</v>
      </c>
      <c r="F44" s="30">
        <f t="shared" si="9"/>
        <v>26</v>
      </c>
      <c r="G44" s="31">
        <f>1+F44</f>
        <v>27</v>
      </c>
      <c r="I44" s="29">
        <f>1+O43</f>
        <v>19</v>
      </c>
      <c r="J44" s="30">
        <f t="shared" si="10"/>
        <v>20</v>
      </c>
      <c r="K44" s="30">
        <f t="shared" si="10"/>
        <v>21</v>
      </c>
      <c r="L44" s="30">
        <f t="shared" si="10"/>
        <v>22</v>
      </c>
      <c r="M44" s="30">
        <f t="shared" si="10"/>
        <v>23</v>
      </c>
      <c r="N44" s="30">
        <f t="shared" si="10"/>
        <v>24</v>
      </c>
      <c r="O44" s="31">
        <f>1+N44</f>
        <v>25</v>
      </c>
      <c r="Q44" s="29">
        <f>1+W43</f>
        <v>16</v>
      </c>
      <c r="R44" s="30">
        <f t="shared" si="11"/>
        <v>17</v>
      </c>
      <c r="S44" s="30">
        <f t="shared" si="11"/>
        <v>18</v>
      </c>
      <c r="T44" s="30">
        <f t="shared" si="11"/>
        <v>19</v>
      </c>
      <c r="U44" s="30">
        <f t="shared" si="11"/>
        <v>20</v>
      </c>
      <c r="V44" s="30">
        <f t="shared" si="11"/>
        <v>21</v>
      </c>
      <c r="W44" s="31">
        <f>1+V44</f>
        <v>22</v>
      </c>
    </row>
    <row r="45" spans="1:23" ht="14.1" customHeight="1">
      <c r="A45" s="29">
        <f>IF((1+G44)&gt;=VLOOKUP($AA$77+1,$Y$74:$Z$85,2),"",1+G44)</f>
        <v>28</v>
      </c>
      <c r="B45" s="30">
        <f>IF(OR(A45=0,MAXA(A45)&gt;=VLOOKUP($AA77+1,$Y$74:$Z$85,2)),"",1+A45)</f>
        <v>29</v>
      </c>
      <c r="C45" s="30">
        <f>IF(OR(B45=0,MAXA($A45:B45)&gt;=VLOOKUP($AA77+1,$Y$74:$Z$85,2)),"",1+B45)</f>
        <v>30</v>
      </c>
      <c r="D45" s="30" t="str">
        <f>IF(OR(C45=0,MAXA($A45:C45)&gt;=VLOOKUP($AA77+1,$Y$74:$Z$85,2)),"",1+C45)</f>
        <v/>
      </c>
      <c r="E45" s="30" t="str">
        <f>IF(OR(D45=0,MAXA($A45:D45)&gt;=VLOOKUP($AA77+1,$Y$74:$Z$85,2)),"",1+D45)</f>
        <v/>
      </c>
      <c r="F45" s="30" t="str">
        <f>IF(OR(E45=0,MAXA($A45:E45)&gt;=VLOOKUP($AA77+1,$Y$74:$Z$85,2)),"",1+E45)</f>
        <v/>
      </c>
      <c r="G45" s="31" t="str">
        <f>IF(OR(F45=0,MAXA($A45:F45)&gt;=VLOOKUP($AA77+1,$Y$74:$Z$85,2)),"",1+F45)</f>
        <v/>
      </c>
      <c r="I45" s="29">
        <f>IF((1+O44)&gt;=VLOOKUP($AA78+1,$Y$74:$Z$85,2),"",1+O44)</f>
        <v>26</v>
      </c>
      <c r="J45" s="30">
        <f>IF(OR(I45=0,MAXA($H45:I45)&gt;=VLOOKUP($AA78+1,$Y$74:$Z$85,2)),"",1+I45)</f>
        <v>27</v>
      </c>
      <c r="K45" s="30">
        <f>IF(OR(J45=0,MAXA($H45:J45)&gt;=VLOOKUP($AA78+1,$Y$74:$Z$85,2)),"",1+J45)</f>
        <v>28</v>
      </c>
      <c r="L45" s="30">
        <f>IF(OR(K45=0,MAXA($H45:K45)&gt;=VLOOKUP($AA78+1,$Y$74:$Z$85,2)),"",1+K45)</f>
        <v>29</v>
      </c>
      <c r="M45" s="30">
        <f>IF(OR(L45=0,MAXA($H45:L45)&gt;=VLOOKUP($AA78+1,$Y$74:$Z$85,2)),"",1+L45)</f>
        <v>30</v>
      </c>
      <c r="N45" s="30">
        <f>IF(OR(M45=0,MAXA($H45:M45)&gt;=VLOOKUP($AA78+1,$Y$74:$Z$85,2)),"",1+M45)</f>
        <v>31</v>
      </c>
      <c r="O45" s="31" t="str">
        <f>IF(OR(N45=0,MAXA($H45:N45)&gt;=VLOOKUP($AA78+1,$Y$74:$Z$85,2)),"",1+N45)</f>
        <v/>
      </c>
      <c r="Q45" s="29">
        <f>IF((1+W44)&gt;=VLOOKUP($AA79+1,$Y$74:$Z$85,2),"",1+W44)</f>
        <v>23</v>
      </c>
      <c r="R45" s="30">
        <f>IF(OR(Q45=0,MAXA(Q45)&gt;=VLOOKUP($AA79+1,$Y$74:$Z$85,2)),"",1+Q45)</f>
        <v>24</v>
      </c>
      <c r="S45" s="30">
        <f>IF(OR(R45=0,MAXA($Q45:R45)&gt;=VLOOKUP($AA79+1,$Y$74:$Z$85,2)),"",1+R45)</f>
        <v>25</v>
      </c>
      <c r="T45" s="30">
        <f>IF(OR(S45=0,MAXA($Q45:S45)&gt;=VLOOKUP($AA79+1,$Y$74:$Z$85,2)),"",1+S45)</f>
        <v>26</v>
      </c>
      <c r="U45" s="30">
        <f>IF(OR(T45=0,MAXA($Q45:T45)&gt;=VLOOKUP($AA79+1,$Y$74:$Z$85,2)),"",1+T45)</f>
        <v>27</v>
      </c>
      <c r="V45" s="30">
        <f>IF(OR(U45=0,MAXA($Q45:U45)&gt;=VLOOKUP($AA79+1,$Y$74:$Z$85,2)),"",1+U45)</f>
        <v>28</v>
      </c>
      <c r="W45" s="31">
        <f>IF(OR(V45=0,MAXA($Q45:V45)&gt;=VLOOKUP($AA79+1,$Y$74:$Z$85,2)),"",1+V45)</f>
        <v>29</v>
      </c>
    </row>
    <row r="46" spans="1:23" ht="14.1" customHeight="1" thickBot="1">
      <c r="A46" s="32" t="str">
        <f>IF(OR(G45=0,(1+MAXA($A45:$G45))&gt;VLOOKUP($AA77+1,$Y$74:$Z$85,2)),"",1+G45)</f>
        <v/>
      </c>
      <c r="B46" s="33" t="str">
        <f>IF(OR(A45=0,(1+MAXA($A45:$G45))&gt;=VLOOKUP($AA77+1,$Y$74:$Z$85,2)),"",1+A46)</f>
        <v/>
      </c>
      <c r="C46" s="34"/>
      <c r="D46" s="34"/>
      <c r="E46" s="34"/>
      <c r="F46" s="34"/>
      <c r="G46" s="35"/>
      <c r="I46" s="32" t="str">
        <f>IF(OR(O45=0,(1+MAXA($I45:$O45))&gt;VLOOKUP($AA78+1,$Y$74:$Z$85,2)),"",1+O45)</f>
        <v/>
      </c>
      <c r="J46" s="33" t="str">
        <f>IF(OR(I46=0,(1+MAXA($I45:$O45))&gt;=VLOOKUP(AA78+1,$Y$74:$Z$85,2)),"",1+I46)</f>
        <v/>
      </c>
      <c r="K46" s="34"/>
      <c r="L46" s="34"/>
      <c r="M46" s="34"/>
      <c r="N46" s="34"/>
      <c r="O46" s="35"/>
      <c r="Q46" s="32">
        <f>IF(OR(W45=0,(1+MAXA($Q45:$W45))&gt;VLOOKUP($AA79+1,$Y$74:$Z$85,2)),"",1+W45)</f>
        <v>30</v>
      </c>
      <c r="R46" s="33" t="str">
        <f>IF(OR(Q45=0,(1+MAXA($Q45:$W45))&gt;=VLOOKUP($AA79+1,$Y$74:$Z$85,2)),"",1+Q46)</f>
        <v/>
      </c>
      <c r="S46" s="34"/>
      <c r="T46" s="34"/>
      <c r="U46" s="34"/>
      <c r="V46" s="34"/>
      <c r="W46" s="35"/>
    </row>
    <row r="47" spans="1:23" ht="15" customHeight="1"/>
    <row r="48" spans="1:23" ht="15" customHeight="1" thickBot="1"/>
    <row r="49" spans="1:23">
      <c r="A49" s="18" t="s">
        <v>139</v>
      </c>
      <c r="B49" s="19"/>
      <c r="C49" s="20"/>
      <c r="D49" s="20"/>
      <c r="E49" s="19"/>
      <c r="F49" s="19"/>
      <c r="G49" s="21"/>
      <c r="H49" s="22"/>
      <c r="I49" s="18" t="s">
        <v>140</v>
      </c>
      <c r="J49" s="19"/>
      <c r="K49" s="20"/>
      <c r="L49" s="19"/>
      <c r="M49" s="19"/>
      <c r="N49" s="19"/>
      <c r="O49" s="21"/>
      <c r="P49" s="22"/>
      <c r="Q49" s="18" t="s">
        <v>141</v>
      </c>
      <c r="R49" s="19"/>
      <c r="S49" s="20"/>
      <c r="T49" s="19"/>
      <c r="U49" s="19"/>
      <c r="V49" s="19"/>
      <c r="W49" s="21"/>
    </row>
    <row r="50" spans="1:23" ht="14.1" customHeight="1" thickBot="1">
      <c r="A50" s="23" t="s">
        <v>132</v>
      </c>
      <c r="B50" s="24" t="s">
        <v>133</v>
      </c>
      <c r="C50" s="24" t="s">
        <v>134</v>
      </c>
      <c r="D50" s="24" t="s">
        <v>135</v>
      </c>
      <c r="E50" s="24" t="s">
        <v>135</v>
      </c>
      <c r="F50" s="24" t="s">
        <v>133</v>
      </c>
      <c r="G50" s="25" t="s">
        <v>133</v>
      </c>
      <c r="I50" s="23" t="s">
        <v>132</v>
      </c>
      <c r="J50" s="24" t="s">
        <v>133</v>
      </c>
      <c r="K50" s="24" t="s">
        <v>134</v>
      </c>
      <c r="L50" s="24" t="s">
        <v>135</v>
      </c>
      <c r="M50" s="24" t="s">
        <v>135</v>
      </c>
      <c r="N50" s="24" t="s">
        <v>133</v>
      </c>
      <c r="O50" s="25" t="s">
        <v>133</v>
      </c>
      <c r="Q50" s="23" t="s">
        <v>132</v>
      </c>
      <c r="R50" s="24" t="s">
        <v>133</v>
      </c>
      <c r="S50" s="24" t="s">
        <v>134</v>
      </c>
      <c r="T50" s="24" t="s">
        <v>135</v>
      </c>
      <c r="U50" s="24" t="s">
        <v>135</v>
      </c>
      <c r="V50" s="24" t="s">
        <v>133</v>
      </c>
      <c r="W50" s="25" t="s">
        <v>133</v>
      </c>
    </row>
    <row r="51" spans="1:23" ht="14.1" customHeight="1">
      <c r="A51" s="26" t="str">
        <f>IF($AF$80=Z87,1,"")</f>
        <v/>
      </c>
      <c r="B51" s="27">
        <f t="shared" ref="B51:G51" si="12">IF(OR($AF$80=AA87,A51&gt;=1),1+A51,"")</f>
        <v>1</v>
      </c>
      <c r="C51" s="27">
        <f t="shared" si="12"/>
        <v>2</v>
      </c>
      <c r="D51" s="27">
        <f t="shared" si="12"/>
        <v>3</v>
      </c>
      <c r="E51" s="27">
        <f t="shared" si="12"/>
        <v>4</v>
      </c>
      <c r="F51" s="27">
        <f t="shared" si="12"/>
        <v>5</v>
      </c>
      <c r="G51" s="28">
        <f t="shared" si="12"/>
        <v>6</v>
      </c>
      <c r="I51" s="26" t="str">
        <f>IF($AF$81=Z87,1,"")</f>
        <v/>
      </c>
      <c r="J51" s="27" t="str">
        <f t="shared" ref="J51:O51" si="13">IF(OR($AF$81=AA87,I51&gt;=1),1+I51,"")</f>
        <v/>
      </c>
      <c r="K51" s="27" t="str">
        <f t="shared" si="13"/>
        <v/>
      </c>
      <c r="L51" s="27" t="str">
        <f t="shared" si="13"/>
        <v/>
      </c>
      <c r="M51" s="27">
        <f t="shared" si="13"/>
        <v>1</v>
      </c>
      <c r="N51" s="27">
        <f t="shared" si="13"/>
        <v>2</v>
      </c>
      <c r="O51" s="28">
        <f t="shared" si="13"/>
        <v>3</v>
      </c>
      <c r="Q51" s="26">
        <f>IF($AF$82=Z87,1,"")</f>
        <v>1</v>
      </c>
      <c r="R51" s="27">
        <f t="shared" ref="R51:W51" si="14">IF(OR($AF$82=AA87,Q51&gt;=1),1+Q51,"")</f>
        <v>2</v>
      </c>
      <c r="S51" s="27">
        <f t="shared" si="14"/>
        <v>3</v>
      </c>
      <c r="T51" s="27">
        <f t="shared" si="14"/>
        <v>4</v>
      </c>
      <c r="U51" s="27">
        <f t="shared" si="14"/>
        <v>5</v>
      </c>
      <c r="V51" s="27">
        <f t="shared" si="14"/>
        <v>6</v>
      </c>
      <c r="W51" s="28">
        <f t="shared" si="14"/>
        <v>7</v>
      </c>
    </row>
    <row r="52" spans="1:23" ht="14.1" customHeight="1">
      <c r="A52" s="29">
        <f>1+G51</f>
        <v>7</v>
      </c>
      <c r="B52" s="30">
        <f t="shared" ref="B52:F54" si="15">1+A52</f>
        <v>8</v>
      </c>
      <c r="C52" s="30">
        <f t="shared" si="15"/>
        <v>9</v>
      </c>
      <c r="D52" s="30">
        <f t="shared" si="15"/>
        <v>10</v>
      </c>
      <c r="E52" s="30">
        <f t="shared" si="15"/>
        <v>11</v>
      </c>
      <c r="F52" s="30">
        <f t="shared" si="15"/>
        <v>12</v>
      </c>
      <c r="G52" s="31">
        <f>F52+1</f>
        <v>13</v>
      </c>
      <c r="I52" s="29">
        <f>1+O51</f>
        <v>4</v>
      </c>
      <c r="J52" s="30">
        <f t="shared" ref="J52:N54" si="16">1+I52</f>
        <v>5</v>
      </c>
      <c r="K52" s="30">
        <f t="shared" si="16"/>
        <v>6</v>
      </c>
      <c r="L52" s="30">
        <f t="shared" si="16"/>
        <v>7</v>
      </c>
      <c r="M52" s="30">
        <f t="shared" si="16"/>
        <v>8</v>
      </c>
      <c r="N52" s="30">
        <f t="shared" si="16"/>
        <v>9</v>
      </c>
      <c r="O52" s="31">
        <f>N52+1</f>
        <v>10</v>
      </c>
      <c r="Q52" s="29">
        <f>1+W51</f>
        <v>8</v>
      </c>
      <c r="R52" s="30">
        <f t="shared" ref="R52:V54" si="17">1+Q52</f>
        <v>9</v>
      </c>
      <c r="S52" s="30">
        <f t="shared" si="17"/>
        <v>10</v>
      </c>
      <c r="T52" s="30">
        <f t="shared" si="17"/>
        <v>11</v>
      </c>
      <c r="U52" s="30">
        <f t="shared" si="17"/>
        <v>12</v>
      </c>
      <c r="V52" s="30">
        <f t="shared" si="17"/>
        <v>13</v>
      </c>
      <c r="W52" s="31">
        <f>V52+1</f>
        <v>14</v>
      </c>
    </row>
    <row r="53" spans="1:23" ht="14.1" customHeight="1">
      <c r="A53" s="29">
        <f>1+G52</f>
        <v>14</v>
      </c>
      <c r="B53" s="30">
        <f t="shared" si="15"/>
        <v>15</v>
      </c>
      <c r="C53" s="30">
        <f t="shared" si="15"/>
        <v>16</v>
      </c>
      <c r="D53" s="30">
        <f t="shared" si="15"/>
        <v>17</v>
      </c>
      <c r="E53" s="30">
        <f t="shared" si="15"/>
        <v>18</v>
      </c>
      <c r="F53" s="30">
        <f t="shared" si="15"/>
        <v>19</v>
      </c>
      <c r="G53" s="31">
        <f>F53+1</f>
        <v>20</v>
      </c>
      <c r="I53" s="29">
        <f>1+O52</f>
        <v>11</v>
      </c>
      <c r="J53" s="30">
        <f t="shared" si="16"/>
        <v>12</v>
      </c>
      <c r="K53" s="30">
        <f t="shared" si="16"/>
        <v>13</v>
      </c>
      <c r="L53" s="30">
        <f t="shared" si="16"/>
        <v>14</v>
      </c>
      <c r="M53" s="30">
        <f t="shared" si="16"/>
        <v>15</v>
      </c>
      <c r="N53" s="30">
        <f t="shared" si="16"/>
        <v>16</v>
      </c>
      <c r="O53" s="31">
        <f>N53+1</f>
        <v>17</v>
      </c>
      <c r="Q53" s="29">
        <f>1+W52</f>
        <v>15</v>
      </c>
      <c r="R53" s="30">
        <f t="shared" si="17"/>
        <v>16</v>
      </c>
      <c r="S53" s="30">
        <f t="shared" si="17"/>
        <v>17</v>
      </c>
      <c r="T53" s="30">
        <f t="shared" si="17"/>
        <v>18</v>
      </c>
      <c r="U53" s="30">
        <f t="shared" si="17"/>
        <v>19</v>
      </c>
      <c r="V53" s="30">
        <f t="shared" si="17"/>
        <v>20</v>
      </c>
      <c r="W53" s="31">
        <f>V53+1</f>
        <v>21</v>
      </c>
    </row>
    <row r="54" spans="1:23" ht="14.1" customHeight="1">
      <c r="A54" s="29">
        <f>1+G53</f>
        <v>21</v>
      </c>
      <c r="B54" s="30">
        <f t="shared" si="15"/>
        <v>22</v>
      </c>
      <c r="C54" s="30">
        <f t="shared" si="15"/>
        <v>23</v>
      </c>
      <c r="D54" s="30">
        <f t="shared" si="15"/>
        <v>24</v>
      </c>
      <c r="E54" s="30">
        <f t="shared" si="15"/>
        <v>25</v>
      </c>
      <c r="F54" s="30">
        <f t="shared" si="15"/>
        <v>26</v>
      </c>
      <c r="G54" s="31">
        <f>1+F54</f>
        <v>27</v>
      </c>
      <c r="I54" s="29">
        <f>1+O53</f>
        <v>18</v>
      </c>
      <c r="J54" s="30">
        <f t="shared" si="16"/>
        <v>19</v>
      </c>
      <c r="K54" s="30">
        <f t="shared" si="16"/>
        <v>20</v>
      </c>
      <c r="L54" s="30">
        <f t="shared" si="16"/>
        <v>21</v>
      </c>
      <c r="M54" s="30">
        <f t="shared" si="16"/>
        <v>22</v>
      </c>
      <c r="N54" s="30">
        <f t="shared" si="16"/>
        <v>23</v>
      </c>
      <c r="O54" s="31">
        <f>1+N54</f>
        <v>24</v>
      </c>
      <c r="Q54" s="29">
        <f>1+W53</f>
        <v>22</v>
      </c>
      <c r="R54" s="30">
        <f t="shared" si="17"/>
        <v>23</v>
      </c>
      <c r="S54" s="30">
        <f t="shared" si="17"/>
        <v>24</v>
      </c>
      <c r="T54" s="30">
        <f t="shared" si="17"/>
        <v>25</v>
      </c>
      <c r="U54" s="30">
        <f t="shared" si="17"/>
        <v>26</v>
      </c>
      <c r="V54" s="30">
        <f t="shared" si="17"/>
        <v>27</v>
      </c>
      <c r="W54" s="31">
        <f>1+V54</f>
        <v>28</v>
      </c>
    </row>
    <row r="55" spans="1:23" ht="14.1" customHeight="1">
      <c r="A55" s="29">
        <f>IF((1+G54)&gt;=VLOOKUP($AA$80+1,$Y$74:$Z$85,2),"",1+G54)</f>
        <v>28</v>
      </c>
      <c r="B55" s="30">
        <f>IF(OR(A55=0,MAXA(A55)&gt;=VLOOKUP($AA80+1,$Y$74:$Z$85,2)),"",1+A55)</f>
        <v>29</v>
      </c>
      <c r="C55" s="30">
        <f>IF(OR(B55=0,MAXA($A55:B55)&gt;=VLOOKUP($AA80+1,$Y$74:$Z$85,2)),"",1+B55)</f>
        <v>30</v>
      </c>
      <c r="D55" s="30">
        <f>IF(OR(C55=0,MAXA($A55:C55)&gt;=VLOOKUP($AA80+1,$Y$74:$Z$85,2)),"",1+C55)</f>
        <v>31</v>
      </c>
      <c r="E55" s="30" t="str">
        <f>IF(OR(D55=0,MAXA($A55:D55)&gt;=VLOOKUP($AA80+1,$Y$74:$Z$85,2)),"",1+D55)</f>
        <v/>
      </c>
      <c r="F55" s="30" t="str">
        <f>IF(OR(E55=0,MAXA($A55:E55)&gt;=VLOOKUP($AA80+1,$Y$74:$Z$85,2)),"",1+E55)</f>
        <v/>
      </c>
      <c r="G55" s="31" t="str">
        <f>IF(OR(F55=0,MAXA($A55:F55)&gt;=VLOOKUP($AA80+1,$Y$74:$Z$85,2)),"",1+F55)</f>
        <v/>
      </c>
      <c r="I55" s="29">
        <f>IF((1+O54)&gt;=VLOOKUP($AA81+1,$Y$74:$Z$85,2),"",1+O54)</f>
        <v>25</v>
      </c>
      <c r="J55" s="30">
        <f>IF(OR(I55=0,MAXA($H55:I55)&gt;=VLOOKUP($AA81+1,$Y$74:$Z$85,2)),"",1+I55)</f>
        <v>26</v>
      </c>
      <c r="K55" s="30">
        <f>IF(OR(J55=0,MAXA($H55:J55)&gt;=VLOOKUP($AA81+1,$Y$74:$Z$85,2)),"",1+J55)</f>
        <v>27</v>
      </c>
      <c r="L55" s="30">
        <f>IF(OR(K55=0,MAXA($H55:K55)&gt;=VLOOKUP($AA81+1,$Y$74:$Z$85,2)),"",1+K55)</f>
        <v>28</v>
      </c>
      <c r="M55" s="30">
        <f>IF(OR(L55=0,MAXA($H55:L55)&gt;=VLOOKUP($AA81+1,$Y$74:$Z$85,2)),"",1+L55)</f>
        <v>29</v>
      </c>
      <c r="N55" s="30">
        <f>IF(OR(M55=0,MAXA($H55:M55)&gt;=VLOOKUP($AA81+1,$Y$74:$Z$85,2)),"",1+M55)</f>
        <v>30</v>
      </c>
      <c r="O55" s="31">
        <f>IF(OR(N55=0,MAXA($H55:N55)&gt;=VLOOKUP($AA81+1,$Y$74:$Z$85,2)),"",1+N55)</f>
        <v>31</v>
      </c>
      <c r="Q55" s="29">
        <f>IF((1+W54)&gt;=VLOOKUP($AA82+1,$Y$74:$Z$85,2),"",1+W54)</f>
        <v>29</v>
      </c>
      <c r="R55" s="30">
        <f>IF(OR(Q55=0,MAXA(Q55)&gt;=VLOOKUP($AA82+1,$Y$74:$Z$85,2)),"",1+Q55)</f>
        <v>30</v>
      </c>
      <c r="S55" s="30" t="str">
        <f>IF(OR(R55=0,MAXA($Q55:R55)&gt;=VLOOKUP($AA82+1,$Y$74:$Z$85,2)),"",1+R55)</f>
        <v/>
      </c>
      <c r="T55" s="30" t="str">
        <f>IF(OR(S55=0,MAXA($Q55:S55)&gt;=VLOOKUP($AA82+1,$Y$74:$Z$85,2)),"",1+S55)</f>
        <v/>
      </c>
      <c r="U55" s="30" t="str">
        <f>IF(OR(T55=0,MAXA($Q55:T55)&gt;=VLOOKUP($AA82+1,$Y$74:$Z$85,2)),"",1+T55)</f>
        <v/>
      </c>
      <c r="V55" s="30" t="str">
        <f>IF(OR(U55=0,MAXA($Q55:U55)&gt;=VLOOKUP($AA82+1,$Y$74:$Z$85,2)),"",1+U55)</f>
        <v/>
      </c>
      <c r="W55" s="31" t="str">
        <f>IF(OR(V55=0,MAXA($Q55:V55)&gt;=VLOOKUP($AA82+1,$Y$74:$Z$85,2)),"",1+V55)</f>
        <v/>
      </c>
    </row>
    <row r="56" spans="1:23" ht="14.1" customHeight="1" thickBot="1">
      <c r="A56" s="32" t="str">
        <f>IF(OR(G55=0,(1+MAXA($A55:$G55))&gt;VLOOKUP($AA80+1,$Y$74:$Z$85,2)),"",1+G55)</f>
        <v/>
      </c>
      <c r="B56" s="33" t="str">
        <f>IF(OR(A55=0,(1+MAXA($A55:$G55))&gt;=VLOOKUP($AA80+1,$Y$74:$Z$85,2)),"",1+A56)</f>
        <v/>
      </c>
      <c r="C56" s="34"/>
      <c r="D56" s="34"/>
      <c r="E56" s="34"/>
      <c r="F56" s="34"/>
      <c r="G56" s="35"/>
      <c r="I56" s="32" t="str">
        <f>IF(OR(O55=0,(1+MAXA($I55:$O55))&gt;VLOOKUP($AA74+1,$Y$74:$Z$85,2)),"",1+O55)</f>
        <v/>
      </c>
      <c r="J56" s="33" t="str">
        <f>IF(OR(I56=0,(1+MAXA($I55:$O55))&gt;=VLOOKUP(AA74+1,$Y$74:$Z$85,2)),"",1+I56)</f>
        <v/>
      </c>
      <c r="K56" s="34"/>
      <c r="L56" s="34"/>
      <c r="M56" s="34"/>
      <c r="N56" s="34"/>
      <c r="O56" s="35"/>
      <c r="Q56" s="32" t="str">
        <f>IF(OR(W55=0,(1+MAXA($Q55:$W55))&gt;VLOOKUP($AA82+1,$Y$74:$Z$85,2)),"",1+W55)</f>
        <v/>
      </c>
      <c r="R56" s="33" t="str">
        <f>IF(OR(Q55=0,(1+MAXA($Q55:$W55))&gt;=VLOOKUP($AA82+1,$Y$74:$Z$85,2)),"",1+Q56)</f>
        <v/>
      </c>
      <c r="S56" s="34"/>
      <c r="T56" s="34"/>
      <c r="U56" s="34"/>
      <c r="V56" s="34"/>
      <c r="W56" s="35"/>
    </row>
    <row r="57" spans="1:23" ht="15" customHeight="1"/>
    <row r="58" spans="1:23" ht="15" customHeight="1" thickBot="1"/>
    <row r="59" spans="1:23">
      <c r="A59" s="18" t="s">
        <v>142</v>
      </c>
      <c r="B59" s="19"/>
      <c r="C59" s="20"/>
      <c r="D59" s="19"/>
      <c r="E59" s="19"/>
      <c r="F59" s="19"/>
      <c r="G59" s="21"/>
      <c r="H59" s="22"/>
      <c r="I59" s="18" t="s">
        <v>143</v>
      </c>
      <c r="J59" s="19"/>
      <c r="K59" s="20"/>
      <c r="L59" s="19"/>
      <c r="M59" s="19"/>
      <c r="N59" s="19"/>
      <c r="O59" s="21"/>
      <c r="P59" s="22"/>
      <c r="Q59" s="18" t="s">
        <v>144</v>
      </c>
      <c r="R59" s="19"/>
      <c r="S59" s="20"/>
      <c r="T59" s="19"/>
      <c r="U59" s="19"/>
      <c r="V59" s="19"/>
      <c r="W59" s="21"/>
    </row>
    <row r="60" spans="1:23" ht="14.1" customHeight="1" thickBot="1">
      <c r="A60" s="23" t="s">
        <v>132</v>
      </c>
      <c r="B60" s="24" t="s">
        <v>133</v>
      </c>
      <c r="C60" s="24" t="s">
        <v>134</v>
      </c>
      <c r="D60" s="24" t="s">
        <v>135</v>
      </c>
      <c r="E60" s="24" t="s">
        <v>135</v>
      </c>
      <c r="F60" s="24" t="s">
        <v>133</v>
      </c>
      <c r="G60" s="25" t="s">
        <v>133</v>
      </c>
      <c r="I60" s="23" t="s">
        <v>132</v>
      </c>
      <c r="J60" s="24" t="s">
        <v>133</v>
      </c>
      <c r="K60" s="24" t="s">
        <v>134</v>
      </c>
      <c r="L60" s="24" t="s">
        <v>135</v>
      </c>
      <c r="M60" s="24" t="s">
        <v>135</v>
      </c>
      <c r="N60" s="24" t="s">
        <v>133</v>
      </c>
      <c r="O60" s="25" t="s">
        <v>133</v>
      </c>
      <c r="Q60" s="23" t="s">
        <v>132</v>
      </c>
      <c r="R60" s="24" t="s">
        <v>133</v>
      </c>
      <c r="S60" s="24" t="s">
        <v>134</v>
      </c>
      <c r="T60" s="24" t="s">
        <v>135</v>
      </c>
      <c r="U60" s="24" t="s">
        <v>135</v>
      </c>
      <c r="V60" s="24" t="s">
        <v>133</v>
      </c>
      <c r="W60" s="25" t="s">
        <v>133</v>
      </c>
    </row>
    <row r="61" spans="1:23" ht="14.1" customHeight="1">
      <c r="A61" s="26" t="str">
        <f>IF($AF$83=Z87,1,"")</f>
        <v/>
      </c>
      <c r="B61" s="27" t="str">
        <f t="shared" ref="B61:G61" si="18">IF(OR($AF$83=AA87,A61&gt;=1),1+A61,"")</f>
        <v/>
      </c>
      <c r="C61" s="27">
        <f t="shared" si="18"/>
        <v>1</v>
      </c>
      <c r="D61" s="27">
        <f t="shared" si="18"/>
        <v>2</v>
      </c>
      <c r="E61" s="27">
        <f t="shared" si="18"/>
        <v>3</v>
      </c>
      <c r="F61" s="27">
        <f t="shared" si="18"/>
        <v>4</v>
      </c>
      <c r="G61" s="28">
        <f t="shared" si="18"/>
        <v>5</v>
      </c>
      <c r="I61" s="26" t="str">
        <f>IF($AF$84=Z87,1,"")</f>
        <v/>
      </c>
      <c r="J61" s="27" t="str">
        <f t="shared" ref="J61:O61" si="19">IF(OR($AF$84=AA87,I61&gt;=1),1+I61,"")</f>
        <v/>
      </c>
      <c r="K61" s="27" t="str">
        <f t="shared" si="19"/>
        <v/>
      </c>
      <c r="L61" s="27" t="str">
        <f t="shared" si="19"/>
        <v/>
      </c>
      <c r="M61" s="27" t="str">
        <f t="shared" si="19"/>
        <v/>
      </c>
      <c r="N61" s="27">
        <f t="shared" si="19"/>
        <v>1</v>
      </c>
      <c r="O61" s="28">
        <f t="shared" si="19"/>
        <v>2</v>
      </c>
      <c r="Q61" s="26">
        <f>IF($AF$85=Z87,1,"")</f>
        <v>1</v>
      </c>
      <c r="R61" s="37">
        <f t="shared" ref="R61:W61" si="20">IF(OR($AF$85=AA87,Q61&gt;=1),1+Q61,"")</f>
        <v>2</v>
      </c>
      <c r="S61" s="27">
        <f t="shared" si="20"/>
        <v>3</v>
      </c>
      <c r="T61" s="27">
        <f t="shared" si="20"/>
        <v>4</v>
      </c>
      <c r="U61" s="27">
        <f t="shared" si="20"/>
        <v>5</v>
      </c>
      <c r="V61" s="27">
        <f t="shared" si="20"/>
        <v>6</v>
      </c>
      <c r="W61" s="28">
        <f t="shared" si="20"/>
        <v>7</v>
      </c>
    </row>
    <row r="62" spans="1:23" ht="14.1" customHeight="1">
      <c r="A62" s="29">
        <f>1+G61</f>
        <v>6</v>
      </c>
      <c r="B62" s="30">
        <f t="shared" ref="B62:F64" si="21">1+A62</f>
        <v>7</v>
      </c>
      <c r="C62" s="30">
        <f t="shared" si="21"/>
        <v>8</v>
      </c>
      <c r="D62" s="30">
        <f t="shared" si="21"/>
        <v>9</v>
      </c>
      <c r="E62" s="30">
        <f t="shared" si="21"/>
        <v>10</v>
      </c>
      <c r="F62" s="30">
        <f t="shared" si="21"/>
        <v>11</v>
      </c>
      <c r="G62" s="31">
        <f>F62+1</f>
        <v>12</v>
      </c>
      <c r="I62" s="29">
        <f>1+O61</f>
        <v>3</v>
      </c>
      <c r="J62" s="30">
        <f t="shared" ref="J62:N64" si="22">1+I62</f>
        <v>4</v>
      </c>
      <c r="K62" s="30">
        <f t="shared" si="22"/>
        <v>5</v>
      </c>
      <c r="L62" s="30">
        <f t="shared" si="22"/>
        <v>6</v>
      </c>
      <c r="M62" s="30">
        <f t="shared" si="22"/>
        <v>7</v>
      </c>
      <c r="N62" s="30">
        <f t="shared" si="22"/>
        <v>8</v>
      </c>
      <c r="O62" s="31">
        <f>N62+1</f>
        <v>9</v>
      </c>
      <c r="Q62" s="29">
        <f>1+W61</f>
        <v>8</v>
      </c>
      <c r="R62" s="38">
        <f t="shared" ref="R62:V64" si="23">1+Q62</f>
        <v>9</v>
      </c>
      <c r="S62" s="30">
        <f t="shared" si="23"/>
        <v>10</v>
      </c>
      <c r="T62" s="30">
        <f t="shared" si="23"/>
        <v>11</v>
      </c>
      <c r="U62" s="30">
        <f t="shared" si="23"/>
        <v>12</v>
      </c>
      <c r="V62" s="30">
        <f t="shared" si="23"/>
        <v>13</v>
      </c>
      <c r="W62" s="31">
        <f>V62+1</f>
        <v>14</v>
      </c>
    </row>
    <row r="63" spans="1:23" ht="14.1" customHeight="1">
      <c r="A63" s="29">
        <f>1+G62</f>
        <v>13</v>
      </c>
      <c r="B63" s="30">
        <f t="shared" si="21"/>
        <v>14</v>
      </c>
      <c r="C63" s="30">
        <f t="shared" si="21"/>
        <v>15</v>
      </c>
      <c r="D63" s="30">
        <f t="shared" si="21"/>
        <v>16</v>
      </c>
      <c r="E63" s="30">
        <f t="shared" si="21"/>
        <v>17</v>
      </c>
      <c r="F63" s="30">
        <f t="shared" si="21"/>
        <v>18</v>
      </c>
      <c r="G63" s="31">
        <f>F63+1</f>
        <v>19</v>
      </c>
      <c r="I63" s="29">
        <f>1+O62</f>
        <v>10</v>
      </c>
      <c r="J63" s="30">
        <f t="shared" si="22"/>
        <v>11</v>
      </c>
      <c r="K63" s="30">
        <f t="shared" si="22"/>
        <v>12</v>
      </c>
      <c r="L63" s="30">
        <f t="shared" si="22"/>
        <v>13</v>
      </c>
      <c r="M63" s="30">
        <f t="shared" si="22"/>
        <v>14</v>
      </c>
      <c r="N63" s="30">
        <f t="shared" si="22"/>
        <v>15</v>
      </c>
      <c r="O63" s="31">
        <f>N63+1</f>
        <v>16</v>
      </c>
      <c r="Q63" s="29">
        <f>1+W62</f>
        <v>15</v>
      </c>
      <c r="R63" s="38">
        <f t="shared" si="23"/>
        <v>16</v>
      </c>
      <c r="S63" s="30">
        <f t="shared" si="23"/>
        <v>17</v>
      </c>
      <c r="T63" s="30">
        <f t="shared" si="23"/>
        <v>18</v>
      </c>
      <c r="U63" s="30">
        <f t="shared" si="23"/>
        <v>19</v>
      </c>
      <c r="V63" s="30">
        <f t="shared" si="23"/>
        <v>20</v>
      </c>
      <c r="W63" s="31">
        <f>V63+1</f>
        <v>21</v>
      </c>
    </row>
    <row r="64" spans="1:23" ht="14.1" customHeight="1">
      <c r="A64" s="29">
        <f>1+G63</f>
        <v>20</v>
      </c>
      <c r="B64" s="30">
        <f t="shared" si="21"/>
        <v>21</v>
      </c>
      <c r="C64" s="30">
        <f t="shared" si="21"/>
        <v>22</v>
      </c>
      <c r="D64" s="30">
        <f t="shared" si="21"/>
        <v>23</v>
      </c>
      <c r="E64" s="30">
        <f t="shared" si="21"/>
        <v>24</v>
      </c>
      <c r="F64" s="30">
        <f t="shared" si="21"/>
        <v>25</v>
      </c>
      <c r="G64" s="31">
        <f>1+F64</f>
        <v>26</v>
      </c>
      <c r="I64" s="29">
        <f>1+O63</f>
        <v>17</v>
      </c>
      <c r="J64" s="30">
        <f t="shared" si="22"/>
        <v>18</v>
      </c>
      <c r="K64" s="30">
        <f t="shared" si="22"/>
        <v>19</v>
      </c>
      <c r="L64" s="30">
        <f t="shared" si="22"/>
        <v>20</v>
      </c>
      <c r="M64" s="30">
        <f t="shared" si="22"/>
        <v>21</v>
      </c>
      <c r="N64" s="30">
        <f t="shared" si="22"/>
        <v>22</v>
      </c>
      <c r="O64" s="31">
        <f>1+N64</f>
        <v>23</v>
      </c>
      <c r="Q64" s="29">
        <f>1+W63</f>
        <v>22</v>
      </c>
      <c r="R64" s="38">
        <f t="shared" si="23"/>
        <v>23</v>
      </c>
      <c r="S64" s="30">
        <f t="shared" si="23"/>
        <v>24</v>
      </c>
      <c r="T64" s="30">
        <f t="shared" si="23"/>
        <v>25</v>
      </c>
      <c r="U64" s="30">
        <f t="shared" si="23"/>
        <v>26</v>
      </c>
      <c r="V64" s="30">
        <f t="shared" si="23"/>
        <v>27</v>
      </c>
      <c r="W64" s="31">
        <f>1+V64</f>
        <v>28</v>
      </c>
    </row>
    <row r="65" spans="1:33" ht="14.1" customHeight="1">
      <c r="A65" s="29">
        <f>IF((1+G64)&gt;=VLOOKUP($AA$83+1,$Y$74:$Z$85,2),"",1+G64)</f>
        <v>27</v>
      </c>
      <c r="B65" s="30">
        <f>IF(OR(A65=0,MAXA(A65)&gt;=VLOOKUP($AA83+1,$Y$74:$Z$85,2)),"",1+A65)</f>
        <v>28</v>
      </c>
      <c r="C65" s="30">
        <f>IF(OR(B65=0,MAXA($A65:B65)&gt;=VLOOKUP($AA83+1,$Y$74:$Z$85,2)),"",1+B65)</f>
        <v>29</v>
      </c>
      <c r="D65" s="30">
        <f>IF(OR(C65=0,MAXA($A65:C65)&gt;=VLOOKUP($AA83+1,$Y$74:$Z$85,2)),"",1+C65)</f>
        <v>30</v>
      </c>
      <c r="E65" s="30">
        <f>IF(OR(D65=0,MAXA($A65:D65)&gt;=VLOOKUP($AA83+1,$Y$74:$Z$85,2)),"",1+D65)</f>
        <v>31</v>
      </c>
      <c r="F65" s="30" t="str">
        <f>IF(OR(E65=0,MAXA($A65:E65)&gt;=VLOOKUP($AA83+1,$Y$74:$Z$85,2)),"",1+E65)</f>
        <v/>
      </c>
      <c r="G65" s="31" t="str">
        <f>IF(OR(F65=0,MAXA($A65:F65)&gt;=VLOOKUP($AA83+1,$Y$74:$Z$85,2)),"",1+F65)</f>
        <v/>
      </c>
      <c r="I65" s="29">
        <f>IF((1+O64)&gt;=VLOOKUP($AA84+1,$Y$74:$Z$85,2),"",1+O64)</f>
        <v>24</v>
      </c>
      <c r="J65" s="30">
        <f>IF(OR(I65=0,MAXA($H65:I65)&gt;=VLOOKUP($AA84+1,$Y$74:$Z$85,2)),"",1+I65)</f>
        <v>25</v>
      </c>
      <c r="K65" s="30">
        <f>IF(OR(J65=0,MAXA($H65:J65)&gt;=VLOOKUP($AA84+1,$Y$74:$Z$85,2)),"",1+J65)</f>
        <v>26</v>
      </c>
      <c r="L65" s="30">
        <f>IF(OR(K65=0,MAXA($H65:K65)&gt;=VLOOKUP($AA84+1,$Y$74:$Z$85,2)),"",1+K65)</f>
        <v>27</v>
      </c>
      <c r="M65" s="30">
        <f>IF(OR(L65=0,MAXA($H65:L65)&gt;=VLOOKUP($AA84+1,$Y$74:$Z$85,2)),"",1+L65)</f>
        <v>28</v>
      </c>
      <c r="N65" s="30">
        <f>IF(OR(M65=0,MAXA($H65:M65)&gt;=VLOOKUP($AA84+1,$Y$74:$Z$85,2)),"",1+M65)</f>
        <v>29</v>
      </c>
      <c r="O65" s="31">
        <f>IF(OR(N65=0,MAXA($H65:N65)&gt;=VLOOKUP($AA84+1,$Y$74:$Z$85,2)),"",1+N65)</f>
        <v>30</v>
      </c>
      <c r="Q65" s="29">
        <f>IF((1+W64)&gt;=VLOOKUP($AA85+1,$Y$74:$Z$85,2),"",1+W64)</f>
        <v>29</v>
      </c>
      <c r="R65" s="38">
        <f>IF(OR(Q65=0,MAXA(Q65)&gt;=VLOOKUP($AA85+1,$Y$74:$Z$85,2)),"",1+Q65)</f>
        <v>30</v>
      </c>
      <c r="S65" s="30">
        <f>IF(OR(R65=0,MAXA($Q65:R65)&gt;=VLOOKUP($AA85+1,$Y$74:$Z$85,2)),"",1+R65)</f>
        <v>31</v>
      </c>
      <c r="T65" s="30" t="str">
        <f>IF(OR(S65=0,MAXA($Q65:S65)&gt;=VLOOKUP($AA85+1,$Y$74:$Z$85,2)),"",1+S65)</f>
        <v/>
      </c>
      <c r="U65" s="30" t="str">
        <f>IF(OR(T65=0,MAXA($Q65:T65)&gt;=VLOOKUP($AA85+1,$Y$74:$Z$85,2)),"",1+T65)</f>
        <v/>
      </c>
      <c r="V65" s="30" t="str">
        <f>IF(OR(U65=0,MAXA($Q65:U65)&gt;=VLOOKUP($AA85+1,$Y$74:$Z$85,2)),"",1+U65)</f>
        <v/>
      </c>
      <c r="W65" s="31" t="str">
        <f>IF(OR(V65=0,MAXA($Q65:V65)&gt;=VLOOKUP($AA85+1,$Y$74:$Z$85,2)),"",1+V65)</f>
        <v/>
      </c>
    </row>
    <row r="66" spans="1:33" ht="14.1" customHeight="1" thickBot="1">
      <c r="A66" s="32" t="str">
        <f>IF(OR(G65=0,(1+MAXA($A65:$G65))&gt;VLOOKUP($AA83+1,$Y$74:$Z$85,2)),"",1+G65)</f>
        <v/>
      </c>
      <c r="B66" s="33" t="str">
        <f>IF(OR(A65=0,(1+MAXA($A65:$G65))&gt;=VLOOKUP($AA83+1,$Y$74:$Z$85,2)),"",1+A66)</f>
        <v/>
      </c>
      <c r="C66" s="34"/>
      <c r="D66" s="34"/>
      <c r="E66" s="34"/>
      <c r="F66" s="34"/>
      <c r="G66" s="35"/>
      <c r="I66" s="32" t="str">
        <f>IF(OR(O65=0,(1+MAXA($I65:$O65))&gt;VLOOKUP($AA84+1,$Y$74:$Z$85,2)),"",1+O65)</f>
        <v/>
      </c>
      <c r="J66" s="33" t="str">
        <f>IF(OR(I66=0,(1+MAXA($I65:$O65))&gt;=VLOOKUP(AA84+1,$Y$74:$Z$85,2)),"",1+I66)</f>
        <v/>
      </c>
      <c r="K66" s="34"/>
      <c r="L66" s="34"/>
      <c r="M66" s="34"/>
      <c r="N66" s="34"/>
      <c r="O66" s="35"/>
      <c r="Q66" s="32" t="str">
        <f>IF(OR(W65=0,(1+MAXA($Q65:$W65))&gt;VLOOKUP($AA85+1,$Y$74:$Z$85,2)),"",1+W65)</f>
        <v/>
      </c>
      <c r="R66" s="39" t="str">
        <f>IF(OR(Q65=0,(1+MAXA($Q65:$W65))&gt;=VLOOKUP($AA85+1,$Y$74:$Z$85,2)),"",1+Q66)</f>
        <v/>
      </c>
      <c r="S66" s="34"/>
      <c r="T66" s="34"/>
      <c r="U66" s="34"/>
      <c r="V66" s="34"/>
      <c r="W66" s="35"/>
    </row>
    <row r="71" spans="1:33" ht="13.5" thickBot="1"/>
    <row r="72" spans="1:33" ht="18.75" thickTop="1">
      <c r="Y72" s="40" t="s">
        <v>145</v>
      </c>
      <c r="Z72" s="41"/>
      <c r="AA72" s="41"/>
      <c r="AB72" s="41"/>
      <c r="AC72" s="41"/>
      <c r="AD72" s="41"/>
      <c r="AE72" s="41"/>
      <c r="AF72" s="41"/>
      <c r="AG72" s="42"/>
    </row>
    <row r="73" spans="1:33" ht="18">
      <c r="Y73" s="43" t="s">
        <v>146</v>
      </c>
      <c r="Z73" s="44"/>
      <c r="AA73" s="44"/>
      <c r="AB73" s="44"/>
      <c r="AC73" s="44"/>
      <c r="AD73" s="44"/>
      <c r="AE73" s="44"/>
      <c r="AF73" s="44"/>
      <c r="AG73" s="45"/>
    </row>
    <row r="74" spans="1:33">
      <c r="Y74" s="46">
        <v>1</v>
      </c>
      <c r="Z74" s="47">
        <v>31</v>
      </c>
      <c r="AA74" s="47">
        <v>0</v>
      </c>
      <c r="AB74" s="48" t="s">
        <v>147</v>
      </c>
      <c r="AC74" s="49"/>
      <c r="AD74" s="49"/>
      <c r="AE74" s="50">
        <f>DATE($Z$88,Y74,1)</f>
        <v>41275</v>
      </c>
      <c r="AF74" s="47">
        <f t="shared" ref="AF74:AF85" si="24">MOD(AE74,7)</f>
        <v>3</v>
      </c>
      <c r="AG74" s="51"/>
    </row>
    <row r="75" spans="1:33">
      <c r="Y75" s="46">
        <v>2</v>
      </c>
      <c r="Z75" s="47">
        <f>IF(MOD(O21,4)=0,29,28)</f>
        <v>28</v>
      </c>
      <c r="AA75" s="47">
        <v>1</v>
      </c>
      <c r="AB75" s="48" t="s">
        <v>148</v>
      </c>
      <c r="AC75" s="49"/>
      <c r="AD75" s="49"/>
      <c r="AE75" s="50">
        <f t="shared" ref="AE75:AE85" si="25">AE74+Z74</f>
        <v>41306</v>
      </c>
      <c r="AF75" s="47">
        <f t="shared" si="24"/>
        <v>6</v>
      </c>
      <c r="AG75" s="51"/>
    </row>
    <row r="76" spans="1:33">
      <c r="Y76" s="46">
        <v>3</v>
      </c>
      <c r="Z76" s="47">
        <v>31</v>
      </c>
      <c r="AA76" s="47">
        <v>2</v>
      </c>
      <c r="AB76" s="48" t="s">
        <v>149</v>
      </c>
      <c r="AC76" s="49"/>
      <c r="AD76" s="49"/>
      <c r="AE76" s="50">
        <f t="shared" si="25"/>
        <v>41334</v>
      </c>
      <c r="AF76" s="47">
        <f t="shared" si="24"/>
        <v>6</v>
      </c>
      <c r="AG76" s="51"/>
    </row>
    <row r="77" spans="1:33">
      <c r="Y77" s="46">
        <v>4</v>
      </c>
      <c r="Z77" s="47">
        <v>30</v>
      </c>
      <c r="AA77" s="47">
        <v>3</v>
      </c>
      <c r="AB77" s="48" t="s">
        <v>150</v>
      </c>
      <c r="AC77" s="49"/>
      <c r="AD77" s="49"/>
      <c r="AE77" s="50">
        <f t="shared" si="25"/>
        <v>41365</v>
      </c>
      <c r="AF77" s="47">
        <f t="shared" si="24"/>
        <v>2</v>
      </c>
      <c r="AG77" s="51"/>
    </row>
    <row r="78" spans="1:33">
      <c r="Y78" s="46">
        <v>5</v>
      </c>
      <c r="Z78" s="47">
        <v>31</v>
      </c>
      <c r="AA78" s="47">
        <v>4</v>
      </c>
      <c r="AB78" s="48" t="s">
        <v>151</v>
      </c>
      <c r="AC78" s="49"/>
      <c r="AD78" s="49"/>
      <c r="AE78" s="50">
        <f t="shared" si="25"/>
        <v>41395</v>
      </c>
      <c r="AF78" s="47">
        <f t="shared" si="24"/>
        <v>4</v>
      </c>
      <c r="AG78" s="51"/>
    </row>
    <row r="79" spans="1:33">
      <c r="Y79" s="46">
        <v>6</v>
      </c>
      <c r="Z79" s="47">
        <v>30</v>
      </c>
      <c r="AA79" s="47">
        <v>5</v>
      </c>
      <c r="AB79" s="48" t="s">
        <v>152</v>
      </c>
      <c r="AC79" s="49"/>
      <c r="AD79" s="49"/>
      <c r="AE79" s="50">
        <f t="shared" si="25"/>
        <v>41426</v>
      </c>
      <c r="AF79" s="47">
        <f t="shared" si="24"/>
        <v>0</v>
      </c>
      <c r="AG79" s="51"/>
    </row>
    <row r="80" spans="1:33">
      <c r="Y80" s="46">
        <v>7</v>
      </c>
      <c r="Z80" s="47">
        <v>31</v>
      </c>
      <c r="AA80" s="47">
        <v>6</v>
      </c>
      <c r="AB80" s="48" t="s">
        <v>153</v>
      </c>
      <c r="AC80" s="49"/>
      <c r="AD80" s="49"/>
      <c r="AE80" s="50">
        <f t="shared" si="25"/>
        <v>41456</v>
      </c>
      <c r="AF80" s="47">
        <f t="shared" si="24"/>
        <v>2</v>
      </c>
      <c r="AG80" s="51"/>
    </row>
    <row r="81" spans="25:33">
      <c r="Y81" s="46">
        <v>8</v>
      </c>
      <c r="Z81" s="47">
        <v>31</v>
      </c>
      <c r="AA81" s="47">
        <v>7</v>
      </c>
      <c r="AB81" s="48" t="s">
        <v>154</v>
      </c>
      <c r="AC81" s="49"/>
      <c r="AD81" s="49"/>
      <c r="AE81" s="50">
        <f t="shared" si="25"/>
        <v>41487</v>
      </c>
      <c r="AF81" s="47">
        <f t="shared" si="24"/>
        <v>5</v>
      </c>
      <c r="AG81" s="51"/>
    </row>
    <row r="82" spans="25:33">
      <c r="Y82" s="46">
        <v>9</v>
      </c>
      <c r="Z82" s="47">
        <v>30</v>
      </c>
      <c r="AA82" s="47">
        <v>8</v>
      </c>
      <c r="AB82" s="48" t="s">
        <v>155</v>
      </c>
      <c r="AC82" s="49"/>
      <c r="AD82" s="49"/>
      <c r="AE82" s="50">
        <f t="shared" si="25"/>
        <v>41518</v>
      </c>
      <c r="AF82" s="47">
        <f t="shared" si="24"/>
        <v>1</v>
      </c>
      <c r="AG82" s="51"/>
    </row>
    <row r="83" spans="25:33">
      <c r="Y83" s="46">
        <v>10</v>
      </c>
      <c r="Z83" s="47">
        <v>31</v>
      </c>
      <c r="AA83" s="47">
        <v>9</v>
      </c>
      <c r="AB83" s="48" t="s">
        <v>156</v>
      </c>
      <c r="AC83" s="49"/>
      <c r="AD83" s="49"/>
      <c r="AE83" s="50">
        <f t="shared" si="25"/>
        <v>41548</v>
      </c>
      <c r="AF83" s="47">
        <f t="shared" si="24"/>
        <v>3</v>
      </c>
      <c r="AG83" s="51"/>
    </row>
    <row r="84" spans="25:33">
      <c r="Y84" s="46">
        <v>11</v>
      </c>
      <c r="Z84" s="47">
        <v>30</v>
      </c>
      <c r="AA84" s="47">
        <v>10</v>
      </c>
      <c r="AB84" s="48" t="s">
        <v>157</v>
      </c>
      <c r="AC84" s="49"/>
      <c r="AD84" s="49"/>
      <c r="AE84" s="50">
        <f t="shared" si="25"/>
        <v>41579</v>
      </c>
      <c r="AF84" s="47">
        <f t="shared" si="24"/>
        <v>6</v>
      </c>
      <c r="AG84" s="51"/>
    </row>
    <row r="85" spans="25:33">
      <c r="Y85" s="46">
        <v>12</v>
      </c>
      <c r="Z85" s="47">
        <v>31</v>
      </c>
      <c r="AA85" s="47">
        <v>11</v>
      </c>
      <c r="AB85" s="48" t="s">
        <v>158</v>
      </c>
      <c r="AC85" s="49"/>
      <c r="AD85" s="49"/>
      <c r="AE85" s="50">
        <f t="shared" si="25"/>
        <v>41609</v>
      </c>
      <c r="AF85" s="47">
        <f t="shared" si="24"/>
        <v>1</v>
      </c>
      <c r="AG85" s="51"/>
    </row>
    <row r="86" spans="25:33">
      <c r="Y86" s="52"/>
      <c r="Z86" s="49"/>
      <c r="AA86" s="49"/>
      <c r="AB86" s="49"/>
      <c r="AC86" s="49"/>
      <c r="AD86" s="49"/>
      <c r="AE86" s="49"/>
      <c r="AF86" s="49"/>
      <c r="AG86" s="51"/>
    </row>
    <row r="87" spans="25:33">
      <c r="Y87" s="53" t="s">
        <v>159</v>
      </c>
      <c r="Z87" s="54">
        <v>1</v>
      </c>
      <c r="AA87" s="54">
        <v>2</v>
      </c>
      <c r="AB87" s="54">
        <v>3</v>
      </c>
      <c r="AC87" s="54">
        <v>4</v>
      </c>
      <c r="AD87" s="54">
        <v>5</v>
      </c>
      <c r="AE87" s="54">
        <v>6</v>
      </c>
      <c r="AF87" s="54">
        <v>0</v>
      </c>
      <c r="AG87" s="51"/>
    </row>
    <row r="88" spans="25:33" ht="13.5" thickBot="1">
      <c r="Y88" s="55" t="s">
        <v>160</v>
      </c>
      <c r="Z88" s="56">
        <f>IF(O21&gt;199,O21-1900,O21)</f>
        <v>113</v>
      </c>
      <c r="AA88" s="57"/>
      <c r="AB88" s="57"/>
      <c r="AC88" s="57"/>
      <c r="AD88" s="57"/>
      <c r="AE88" s="57"/>
      <c r="AF88" s="57"/>
      <c r="AG88" s="58"/>
    </row>
    <row r="89" spans="25:33" ht="13.5" thickTop="1"/>
  </sheetData>
  <sheetProtection objects="1" scenarios="1"/>
  <phoneticPr fontId="8" type="noConversion"/>
  <printOptions horizontalCentered="1" gridLinesSet="0"/>
  <pageMargins left="0.5" right="0.5" top="0.5" bottom="0.55000000000000004" header="0.49212598499999999" footer="0.49212598499999999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Celso</dc:creator>
  <cp:keywords/>
  <dc:description/>
  <cp:lastModifiedBy>X</cp:lastModifiedBy>
  <cp:revision/>
  <dcterms:created xsi:type="dcterms:W3CDTF">1997-01-04T17:06:19Z</dcterms:created>
  <dcterms:modified xsi:type="dcterms:W3CDTF">2024-09-09T13:29:20Z</dcterms:modified>
  <cp:category/>
  <cp:contentStatus/>
</cp:coreProperties>
</file>